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6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marek_kral_pvl_cz/Documents/Dokumenty/Opravy/VD Lučina/VD Lučina – oprava RU DN700 – L+P/ZDROJ/ROZPOCET/oprava_PVL/"/>
    </mc:Choice>
  </mc:AlternateContent>
  <xr:revisionPtr revIDLastSave="32" documentId="8_{3F3AF60A-0DAA-4A42-97AD-5ECDED115C26}" xr6:coauthVersionLast="47" xr6:coauthVersionMax="47" xr10:uidLastSave="{CE07D548-B3FA-4B6D-9A52-0C85D6C54355}"/>
  <bookViews>
    <workbookView xWindow="-120" yWindow="-120" windowWidth="38640" windowHeight="21120" xr2:uid="{00000000-000D-0000-FFFF-FFFF00000000}"/>
  </bookViews>
  <sheets>
    <sheet name="Rekapitulace stavby" sheetId="1" r:id="rId1"/>
    <sheet name="PS 01 - Technologická čás..." sheetId="2" r:id="rId2"/>
    <sheet name="PS 02 - Technologická čás..." sheetId="3" r:id="rId3"/>
    <sheet name="SO 01 - Stavební úpravy" sheetId="4" r:id="rId4"/>
    <sheet name="VON - Vedlejší a ostatní ..." sheetId="5" r:id="rId5"/>
    <sheet name="Seznam figur" sheetId="6" r:id="rId6"/>
    <sheet name="Pokyny pro vyplnění" sheetId="7" r:id="rId7"/>
  </sheets>
  <definedNames>
    <definedName name="_xlnm._FilterDatabase" localSheetId="1" hidden="1">'PS 01 - Technologická čás...'!$C$81:$K$139</definedName>
    <definedName name="_xlnm._FilterDatabase" localSheetId="2" hidden="1">'PS 02 - Technologická čás...'!$C$80:$K$95</definedName>
    <definedName name="_xlnm._FilterDatabase" localSheetId="3" hidden="1">'SO 01 - Stavební úpravy'!$C$86:$K$387</definedName>
    <definedName name="_xlnm._FilterDatabase" localSheetId="4" hidden="1">'VON - Vedlejší a ostatní ...'!$C$81:$K$115</definedName>
    <definedName name="_xlnm.Print_Titles" localSheetId="1">'PS 01 - Technologická čás...'!$81:$81</definedName>
    <definedName name="_xlnm.Print_Titles" localSheetId="2">'PS 02 - Technologická čás...'!$80:$80</definedName>
    <definedName name="_xlnm.Print_Titles" localSheetId="0">'Rekapitulace stavby'!$52:$52</definedName>
    <definedName name="_xlnm.Print_Titles" localSheetId="5">'Seznam figur'!$9:$9</definedName>
    <definedName name="_xlnm.Print_Titles" localSheetId="3">'SO 01 - Stavební úpravy'!$86:$86</definedName>
    <definedName name="_xlnm.Print_Titles" localSheetId="4">'VON - Vedlejší a ostatní ...'!$81:$81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1">'PS 01 - Technologická čás...'!$C$4:$J$39,'PS 01 - Technologická čás...'!$C$45:$J$63,'PS 01 - Technologická čás...'!$C$69:$K$139</definedName>
    <definedName name="_xlnm.Print_Area" localSheetId="2">'PS 02 - Technologická čás...'!$C$4:$J$39,'PS 02 - Technologická čás...'!$C$45:$J$62,'PS 02 - Technologická čás...'!$C$68:$K$95</definedName>
    <definedName name="_xlnm.Print_Area" localSheetId="0">'Rekapitulace stavby'!$D$4:$AO$36,'Rekapitulace stavby'!$C$42:$AQ$59</definedName>
    <definedName name="_xlnm.Print_Area" localSheetId="5">'Seznam figur'!$C$4:$G$83</definedName>
    <definedName name="_xlnm.Print_Area" localSheetId="3">'SO 01 - Stavební úpravy'!$C$4:$J$39,'SO 01 - Stavební úpravy'!$C$45:$J$68,'SO 01 - Stavební úpravy'!$C$74:$K$388</definedName>
    <definedName name="_xlnm.Print_Area" localSheetId="4">'VON - Vedlejší a ostatní ...'!$C$4:$J$39,'VON - Vedlejší a ostatní ...'!$C$45:$J$63,'VON - Vedlejší a ostatní ...'!$C$69:$K$115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4" i="5"/>
  <c r="BH84" i="5"/>
  <c r="BG84" i="5"/>
  <c r="BF84" i="5"/>
  <c r="T84" i="5"/>
  <c r="T83" i="5"/>
  <c r="R84" i="5"/>
  <c r="R83" i="5"/>
  <c r="P84" i="5"/>
  <c r="P83" i="5"/>
  <c r="J78" i="5"/>
  <c r="F78" i="5"/>
  <c r="F76" i="5"/>
  <c r="E74" i="5"/>
  <c r="J54" i="5"/>
  <c r="F54" i="5"/>
  <c r="F52" i="5"/>
  <c r="E50" i="5"/>
  <c r="J17" i="5"/>
  <c r="E7" i="5"/>
  <c r="E72" i="5"/>
  <c r="J37" i="4"/>
  <c r="J36" i="4"/>
  <c r="AY57" i="1"/>
  <c r="J35" i="4"/>
  <c r="AX57" i="1" s="1"/>
  <c r="BI386" i="4"/>
  <c r="BH386" i="4"/>
  <c r="BG386" i="4"/>
  <c r="BF386" i="4"/>
  <c r="T386" i="4"/>
  <c r="R386" i="4"/>
  <c r="P386" i="4"/>
  <c r="BI377" i="4"/>
  <c r="BH377" i="4"/>
  <c r="BG377" i="4"/>
  <c r="BF377" i="4"/>
  <c r="T377" i="4"/>
  <c r="R377" i="4"/>
  <c r="P377" i="4"/>
  <c r="BI368" i="4"/>
  <c r="BH368" i="4"/>
  <c r="BG368" i="4"/>
  <c r="BF368" i="4"/>
  <c r="T368" i="4"/>
  <c r="R368" i="4"/>
  <c r="P368" i="4"/>
  <c r="BI358" i="4"/>
  <c r="BH358" i="4"/>
  <c r="BG358" i="4"/>
  <c r="BF358" i="4"/>
  <c r="T358" i="4"/>
  <c r="R358" i="4"/>
  <c r="P358" i="4"/>
  <c r="BI350" i="4"/>
  <c r="BH350" i="4"/>
  <c r="BG350" i="4"/>
  <c r="BF350" i="4"/>
  <c r="T350" i="4"/>
  <c r="R350" i="4"/>
  <c r="P350" i="4"/>
  <c r="BI340" i="4"/>
  <c r="BH340" i="4"/>
  <c r="BG340" i="4"/>
  <c r="BF340" i="4"/>
  <c r="T340" i="4"/>
  <c r="R340" i="4"/>
  <c r="P340" i="4"/>
  <c r="BI331" i="4"/>
  <c r="BH331" i="4"/>
  <c r="BG331" i="4"/>
  <c r="BF331" i="4"/>
  <c r="T331" i="4"/>
  <c r="R331" i="4"/>
  <c r="P331" i="4"/>
  <c r="BI322" i="4"/>
  <c r="BH322" i="4"/>
  <c r="BG322" i="4"/>
  <c r="BF322" i="4"/>
  <c r="T322" i="4"/>
  <c r="R322" i="4"/>
  <c r="P322" i="4"/>
  <c r="BI315" i="4"/>
  <c r="BH315" i="4"/>
  <c r="BG315" i="4"/>
  <c r="BF315" i="4"/>
  <c r="T315" i="4"/>
  <c r="R315" i="4"/>
  <c r="P315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3" i="4"/>
  <c r="BH303" i="4"/>
  <c r="BG303" i="4"/>
  <c r="BF303" i="4"/>
  <c r="T303" i="4"/>
  <c r="R303" i="4"/>
  <c r="P303" i="4"/>
  <c r="BI298" i="4"/>
  <c r="BH298" i="4"/>
  <c r="BG298" i="4"/>
  <c r="BF298" i="4"/>
  <c r="T298" i="4"/>
  <c r="R298" i="4"/>
  <c r="P298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T271" i="4"/>
  <c r="R272" i="4"/>
  <c r="R271" i="4" s="1"/>
  <c r="P272" i="4"/>
  <c r="P271" i="4" s="1"/>
  <c r="BI261" i="4"/>
  <c r="BH261" i="4"/>
  <c r="BG261" i="4"/>
  <c r="BF261" i="4"/>
  <c r="T261" i="4"/>
  <c r="R261" i="4"/>
  <c r="P261" i="4"/>
  <c r="BI254" i="4"/>
  <c r="BH254" i="4"/>
  <c r="BG254" i="4"/>
  <c r="BF254" i="4"/>
  <c r="T254" i="4"/>
  <c r="R254" i="4"/>
  <c r="P254" i="4"/>
  <c r="BI247" i="4"/>
  <c r="BH247" i="4"/>
  <c r="BG247" i="4"/>
  <c r="BF247" i="4"/>
  <c r="T247" i="4"/>
  <c r="R247" i="4"/>
  <c r="P247" i="4"/>
  <c r="BI240" i="4"/>
  <c r="BH240" i="4"/>
  <c r="BG240" i="4"/>
  <c r="BF240" i="4"/>
  <c r="T240" i="4"/>
  <c r="R240" i="4"/>
  <c r="P240" i="4"/>
  <c r="BI233" i="4"/>
  <c r="BH233" i="4"/>
  <c r="BG233" i="4"/>
  <c r="BF233" i="4"/>
  <c r="T233" i="4"/>
  <c r="R233" i="4"/>
  <c r="P233" i="4"/>
  <c r="BI226" i="4"/>
  <c r="BH226" i="4"/>
  <c r="BG226" i="4"/>
  <c r="BF226" i="4"/>
  <c r="T226" i="4"/>
  <c r="R226" i="4"/>
  <c r="P226" i="4"/>
  <c r="BI218" i="4"/>
  <c r="BH218" i="4"/>
  <c r="BG218" i="4"/>
  <c r="BF218" i="4"/>
  <c r="T218" i="4"/>
  <c r="R218" i="4"/>
  <c r="P218" i="4"/>
  <c r="BI208" i="4"/>
  <c r="BH208" i="4"/>
  <c r="BG208" i="4"/>
  <c r="BF208" i="4"/>
  <c r="T208" i="4"/>
  <c r="R208" i="4"/>
  <c r="P208" i="4"/>
  <c r="BI199" i="4"/>
  <c r="BH199" i="4"/>
  <c r="BG199" i="4"/>
  <c r="BF199" i="4"/>
  <c r="T199" i="4"/>
  <c r="R199" i="4"/>
  <c r="P199" i="4"/>
  <c r="BI189" i="4"/>
  <c r="BH189" i="4"/>
  <c r="BG189" i="4"/>
  <c r="BF189" i="4"/>
  <c r="T189" i="4"/>
  <c r="R189" i="4"/>
  <c r="P189" i="4"/>
  <c r="BI180" i="4"/>
  <c r="BH180" i="4"/>
  <c r="BG180" i="4"/>
  <c r="BF180" i="4"/>
  <c r="T180" i="4"/>
  <c r="R180" i="4"/>
  <c r="P180" i="4"/>
  <c r="BI171" i="4"/>
  <c r="BH171" i="4"/>
  <c r="BG171" i="4"/>
  <c r="BF171" i="4"/>
  <c r="T171" i="4"/>
  <c r="R171" i="4"/>
  <c r="P171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46" i="4"/>
  <c r="BH146" i="4"/>
  <c r="BG146" i="4"/>
  <c r="BF146" i="4"/>
  <c r="T146" i="4"/>
  <c r="R146" i="4"/>
  <c r="P146" i="4"/>
  <c r="BI133" i="4"/>
  <c r="BH133" i="4"/>
  <c r="BG133" i="4"/>
  <c r="BF133" i="4"/>
  <c r="T133" i="4"/>
  <c r="R133" i="4"/>
  <c r="P133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5" i="4"/>
  <c r="BH115" i="4"/>
  <c r="BG115" i="4"/>
  <c r="BF115" i="4"/>
  <c r="T115" i="4"/>
  <c r="R115" i="4"/>
  <c r="P115" i="4"/>
  <c r="BI108" i="4"/>
  <c r="BH108" i="4"/>
  <c r="BG108" i="4"/>
  <c r="BF108" i="4"/>
  <c r="T108" i="4"/>
  <c r="R108" i="4"/>
  <c r="P108" i="4"/>
  <c r="BI103" i="4"/>
  <c r="BH103" i="4"/>
  <c r="BG103" i="4"/>
  <c r="BF103" i="4"/>
  <c r="T103" i="4"/>
  <c r="R103" i="4"/>
  <c r="P103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J83" i="4"/>
  <c r="F83" i="4"/>
  <c r="F81" i="4"/>
  <c r="E79" i="4"/>
  <c r="J54" i="4"/>
  <c r="F54" i="4"/>
  <c r="F52" i="4"/>
  <c r="E50" i="4"/>
  <c r="J18" i="4"/>
  <c r="J17" i="4"/>
  <c r="E7" i="4"/>
  <c r="E77" i="4" s="1"/>
  <c r="J37" i="3"/>
  <c r="J36" i="3"/>
  <c r="AY56" i="1"/>
  <c r="J35" i="3"/>
  <c r="AX56" i="1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7" i="3"/>
  <c r="F77" i="3"/>
  <c r="F75" i="3"/>
  <c r="E73" i="3"/>
  <c r="J54" i="3"/>
  <c r="F54" i="3"/>
  <c r="F52" i="3"/>
  <c r="E50" i="3"/>
  <c r="J17" i="3"/>
  <c r="E7" i="3"/>
  <c r="E48" i="3"/>
  <c r="J37" i="2"/>
  <c r="J36" i="2"/>
  <c r="AY55" i="1"/>
  <c r="J35" i="2"/>
  <c r="AX55" i="1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BI84" i="2"/>
  <c r="BH84" i="2"/>
  <c r="BG84" i="2"/>
  <c r="BF84" i="2"/>
  <c r="T84" i="2"/>
  <c r="R84" i="2"/>
  <c r="P84" i="2"/>
  <c r="J78" i="2"/>
  <c r="F78" i="2"/>
  <c r="F76" i="2"/>
  <c r="E74" i="2"/>
  <c r="J54" i="2"/>
  <c r="F54" i="2"/>
  <c r="F52" i="2"/>
  <c r="E50" i="2"/>
  <c r="J17" i="2"/>
  <c r="J52" i="2"/>
  <c r="E7" i="2"/>
  <c r="E48" i="2"/>
  <c r="L50" i="1"/>
  <c r="AM50" i="1"/>
  <c r="AM49" i="1"/>
  <c r="L49" i="1"/>
  <c r="AM47" i="1"/>
  <c r="L47" i="1"/>
  <c r="L45" i="1"/>
  <c r="L44" i="1"/>
  <c r="J261" i="4"/>
  <c r="J115" i="4"/>
  <c r="J233" i="4"/>
  <c r="BK98" i="5"/>
  <c r="BK86" i="3"/>
  <c r="J254" i="4"/>
  <c r="BK247" i="4"/>
  <c r="J180" i="4"/>
  <c r="J133" i="4"/>
  <c r="J104" i="5"/>
  <c r="BK96" i="2"/>
  <c r="BK93" i="2"/>
  <c r="J281" i="4"/>
  <c r="BK122" i="4"/>
  <c r="J208" i="4"/>
  <c r="BK159" i="4"/>
  <c r="J96" i="2"/>
  <c r="J308" i="4"/>
  <c r="J331" i="4"/>
  <c r="J303" i="4"/>
  <c r="J93" i="5"/>
  <c r="BK146" i="4"/>
  <c r="J114" i="5"/>
  <c r="BK189" i="4"/>
  <c r="BK101" i="5"/>
  <c r="J115" i="2"/>
  <c r="J86" i="3"/>
  <c r="J377" i="4"/>
  <c r="J103" i="4"/>
  <c r="J146" i="4"/>
  <c r="BK254" i="4"/>
  <c r="BK89" i="5"/>
  <c r="J93" i="2"/>
  <c r="J104" i="2"/>
  <c r="J84" i="3"/>
  <c r="BK126" i="4"/>
  <c r="BK155" i="4"/>
  <c r="J89" i="5"/>
  <c r="BK108" i="2"/>
  <c r="J159" i="4"/>
  <c r="J122" i="4"/>
  <c r="J87" i="5"/>
  <c r="J126" i="4"/>
  <c r="J98" i="5"/>
  <c r="BK104" i="5"/>
  <c r="J90" i="2"/>
  <c r="J272" i="4"/>
  <c r="J311" i="4"/>
  <c r="J358" i="4"/>
  <c r="J90" i="4"/>
  <c r="J95" i="5"/>
  <c r="BK90" i="2"/>
  <c r="BK104" i="2"/>
  <c r="BK88" i="3"/>
  <c r="BK233" i="4"/>
  <c r="BK350" i="4"/>
  <c r="J368" i="4"/>
  <c r="BK106" i="5"/>
  <c r="BK112" i="5"/>
  <c r="BK84" i="2"/>
  <c r="BK94" i="3"/>
  <c r="BK285" i="4"/>
  <c r="BK368" i="4"/>
  <c r="BK340" i="4"/>
  <c r="BK108" i="5"/>
  <c r="BK331" i="4"/>
  <c r="BK103" i="4"/>
  <c r="J101" i="5"/>
  <c r="BK115" i="4"/>
  <c r="J137" i="2"/>
  <c r="BK101" i="2"/>
  <c r="J315" i="4"/>
  <c r="J155" i="4"/>
  <c r="J226" i="4"/>
  <c r="BK298" i="4"/>
  <c r="BK84" i="5"/>
  <c r="BK118" i="2"/>
  <c r="BK87" i="2"/>
  <c r="J92" i="3"/>
  <c r="J189" i="4"/>
  <c r="J218" i="4"/>
  <c r="J112" i="5"/>
  <c r="J87" i="2"/>
  <c r="BK226" i="4"/>
  <c r="J110" i="5"/>
  <c r="BK92" i="4"/>
  <c r="BK129" i="2"/>
  <c r="BK111" i="2"/>
  <c r="BK90" i="3"/>
  <c r="BK240" i="4"/>
  <c r="BK308" i="4"/>
  <c r="BK94" i="4"/>
  <c r="BK95" i="5"/>
  <c r="J101" i="2"/>
  <c r="BK137" i="2"/>
  <c r="J386" i="4"/>
  <c r="J164" i="4"/>
  <c r="BK303" i="4"/>
  <c r="BK164" i="4"/>
  <c r="BK122" i="2"/>
  <c r="BK315" i="4"/>
  <c r="BK114" i="5"/>
  <c r="BK322" i="4"/>
  <c r="J125" i="2"/>
  <c r="J94" i="3"/>
  <c r="J340" i="4"/>
  <c r="BK218" i="4"/>
  <c r="BK281" i="4"/>
  <c r="J285" i="4"/>
  <c r="J91" i="5"/>
  <c r="J129" i="2"/>
  <c r="BK115" i="2"/>
  <c r="J108" i="2"/>
  <c r="J322" i="4"/>
  <c r="J108" i="4"/>
  <c r="J247" i="4"/>
  <c r="BK277" i="4"/>
  <c r="BK125" i="2"/>
  <c r="BK90" i="4"/>
  <c r="BK93" i="5"/>
  <c r="J92" i="4"/>
  <c r="BK133" i="2"/>
  <c r="J90" i="3"/>
  <c r="J298" i="4"/>
  <c r="BK171" i="4"/>
  <c r="BK133" i="4"/>
  <c r="BK108" i="4"/>
  <c r="J106" i="5"/>
  <c r="J122" i="2"/>
  <c r="BK84" i="3"/>
  <c r="J240" i="4"/>
  <c r="BK311" i="4"/>
  <c r="J171" i="4"/>
  <c r="BK91" i="5"/>
  <c r="J84" i="2"/>
  <c r="BK199" i="4"/>
  <c r="BK377" i="4"/>
  <c r="J118" i="2"/>
  <c r="AS54" i="1"/>
  <c r="J199" i="4"/>
  <c r="BK386" i="4"/>
  <c r="BK272" i="4"/>
  <c r="BK358" i="4"/>
  <c r="BK180" i="4"/>
  <c r="BK110" i="5"/>
  <c r="BK87" i="5"/>
  <c r="J133" i="2"/>
  <c r="J111" i="2"/>
  <c r="J88" i="3"/>
  <c r="J350" i="4"/>
  <c r="BK208" i="4"/>
  <c r="J94" i="4"/>
  <c r="J277" i="4"/>
  <c r="BK261" i="4"/>
  <c r="J84" i="5"/>
  <c r="J108" i="5"/>
  <c r="BK92" i="3"/>
  <c r="T89" i="4" l="1"/>
  <c r="T88" i="4" s="1"/>
  <c r="P89" i="4"/>
  <c r="R89" i="4"/>
  <c r="BK83" i="2"/>
  <c r="J83" i="2" s="1"/>
  <c r="J60" i="2" s="1"/>
  <c r="R83" i="2"/>
  <c r="BK100" i="2"/>
  <c r="J100" i="2" s="1"/>
  <c r="J62" i="2" s="1"/>
  <c r="T100" i="2"/>
  <c r="T99" i="2"/>
  <c r="P83" i="3"/>
  <c r="P82" i="3"/>
  <c r="P81" i="3"/>
  <c r="AU56" i="1" s="1"/>
  <c r="T83" i="3"/>
  <c r="T82" i="3" s="1"/>
  <c r="T81" i="3" s="1"/>
  <c r="P102" i="4"/>
  <c r="R102" i="4"/>
  <c r="BK232" i="4"/>
  <c r="J232" i="4" s="1"/>
  <c r="J63" i="4" s="1"/>
  <c r="R232" i="4"/>
  <c r="BK276" i="4"/>
  <c r="J276" i="4" s="1"/>
  <c r="J66" i="4" s="1"/>
  <c r="T276" i="4"/>
  <c r="P314" i="4"/>
  <c r="T314" i="4"/>
  <c r="R86" i="5"/>
  <c r="P83" i="2"/>
  <c r="T83" i="2"/>
  <c r="T82" i="2"/>
  <c r="P100" i="2"/>
  <c r="P99" i="2"/>
  <c r="R100" i="2"/>
  <c r="R99" i="2" s="1"/>
  <c r="BK83" i="3"/>
  <c r="J83" i="3" s="1"/>
  <c r="J61" i="3" s="1"/>
  <c r="R83" i="3"/>
  <c r="R82" i="3"/>
  <c r="R81" i="3"/>
  <c r="BK102" i="4"/>
  <c r="J102" i="4" s="1"/>
  <c r="J62" i="4" s="1"/>
  <c r="T102" i="4"/>
  <c r="P232" i="4"/>
  <c r="T232" i="4"/>
  <c r="P276" i="4"/>
  <c r="R276" i="4"/>
  <c r="BK314" i="4"/>
  <c r="J314" i="4" s="1"/>
  <c r="J67" i="4" s="1"/>
  <c r="R314" i="4"/>
  <c r="BK86" i="5"/>
  <c r="J86" i="5" s="1"/>
  <c r="J61" i="5" s="1"/>
  <c r="P86" i="5"/>
  <c r="T86" i="5"/>
  <c r="BK97" i="5"/>
  <c r="J97" i="5" s="1"/>
  <c r="J62" i="5" s="1"/>
  <c r="P97" i="5"/>
  <c r="R97" i="5"/>
  <c r="T97" i="5"/>
  <c r="BK89" i="4"/>
  <c r="J89" i="4" s="1"/>
  <c r="J61" i="4" s="1"/>
  <c r="BK271" i="4"/>
  <c r="J271" i="4" s="1"/>
  <c r="J64" i="4" s="1"/>
  <c r="BK83" i="5"/>
  <c r="J83" i="5" s="1"/>
  <c r="J60" i="5" s="1"/>
  <c r="E48" i="5"/>
  <c r="BE87" i="5"/>
  <c r="BE95" i="5"/>
  <c r="BE98" i="5"/>
  <c r="BE84" i="5"/>
  <c r="BE89" i="5"/>
  <c r="BE91" i="5"/>
  <c r="BE101" i="5"/>
  <c r="BE104" i="5"/>
  <c r="BE106" i="5"/>
  <c r="BE110" i="5"/>
  <c r="BE112" i="5"/>
  <c r="BE114" i="5"/>
  <c r="BE93" i="5"/>
  <c r="BE108" i="5"/>
  <c r="BE90" i="4"/>
  <c r="BE108" i="4"/>
  <c r="BE277" i="4"/>
  <c r="BE281" i="4"/>
  <c r="BE285" i="4"/>
  <c r="BE303" i="4"/>
  <c r="BE218" i="4"/>
  <c r="BE226" i="4"/>
  <c r="BE272" i="4"/>
  <c r="BE340" i="4"/>
  <c r="E48" i="4"/>
  <c r="BE92" i="4"/>
  <c r="BE94" i="4"/>
  <c r="BE126" i="4"/>
  <c r="BE133" i="4"/>
  <c r="BE146" i="4"/>
  <c r="BE159" i="4"/>
  <c r="BE164" i="4"/>
  <c r="BE171" i="4"/>
  <c r="BE189" i="4"/>
  <c r="BE199" i="4"/>
  <c r="BE208" i="4"/>
  <c r="BE254" i="4"/>
  <c r="BE261" i="4"/>
  <c r="BE298" i="4"/>
  <c r="BE315" i="4"/>
  <c r="BE322" i="4"/>
  <c r="BE103" i="4"/>
  <c r="BE115" i="4"/>
  <c r="BE122" i="4"/>
  <c r="BE155" i="4"/>
  <c r="BE180" i="4"/>
  <c r="BE233" i="4"/>
  <c r="BE240" i="4"/>
  <c r="BE247" i="4"/>
  <c r="BE308" i="4"/>
  <c r="BE311" i="4"/>
  <c r="BE331" i="4"/>
  <c r="BE350" i="4"/>
  <c r="BE358" i="4"/>
  <c r="BE368" i="4"/>
  <c r="BE377" i="4"/>
  <c r="BE386" i="4"/>
  <c r="E71" i="3"/>
  <c r="BE86" i="3"/>
  <c r="BE84" i="3"/>
  <c r="BE90" i="3"/>
  <c r="BE92" i="3"/>
  <c r="BE88" i="3"/>
  <c r="BE94" i="3"/>
  <c r="BE84" i="2"/>
  <c r="BE87" i="2"/>
  <c r="BE93" i="2"/>
  <c r="BE101" i="2"/>
  <c r="BE104" i="2"/>
  <c r="BE111" i="2"/>
  <c r="BE118" i="2"/>
  <c r="BE122" i="2"/>
  <c r="BE129" i="2"/>
  <c r="E72" i="2"/>
  <c r="BE90" i="2"/>
  <c r="BE96" i="2"/>
  <c r="BE115" i="2"/>
  <c r="BE125" i="2"/>
  <c r="BE133" i="2"/>
  <c r="BE137" i="2"/>
  <c r="BE108" i="2"/>
  <c r="F35" i="5"/>
  <c r="BB58" i="1"/>
  <c r="F36" i="4"/>
  <c r="BC57" i="1" s="1"/>
  <c r="J34" i="4"/>
  <c r="AW57" i="1" s="1"/>
  <c r="F36" i="5"/>
  <c r="BC58" i="1"/>
  <c r="F34" i="3"/>
  <c r="BA56" i="1"/>
  <c r="J34" i="3"/>
  <c r="AW56" i="1" s="1"/>
  <c r="F35" i="3"/>
  <c r="BB56" i="1"/>
  <c r="F34" i="4"/>
  <c r="BA57" i="1" s="1"/>
  <c r="J34" i="2"/>
  <c r="AW55" i="1" s="1"/>
  <c r="F37" i="2"/>
  <c r="BD55" i="1" s="1"/>
  <c r="F36" i="2"/>
  <c r="BC55" i="1" s="1"/>
  <c r="F37" i="4"/>
  <c r="BD57" i="1" s="1"/>
  <c r="F36" i="3"/>
  <c r="BC56" i="1"/>
  <c r="F35" i="2"/>
  <c r="BB55" i="1" s="1"/>
  <c r="F37" i="5"/>
  <c r="BD58" i="1" s="1"/>
  <c r="F34" i="2"/>
  <c r="BA55" i="1" s="1"/>
  <c r="F35" i="4"/>
  <c r="BB57" i="1" s="1"/>
  <c r="F37" i="3"/>
  <c r="BD56" i="1" s="1"/>
  <c r="J34" i="5"/>
  <c r="AW58" i="1" s="1"/>
  <c r="F34" i="5"/>
  <c r="BA58" i="1" s="1"/>
  <c r="BK99" i="2" l="1"/>
  <c r="J99" i="2" s="1"/>
  <c r="J61" i="2" s="1"/>
  <c r="R88" i="4"/>
  <c r="R87" i="4" s="1"/>
  <c r="BK275" i="4"/>
  <c r="J275" i="4" s="1"/>
  <c r="J65" i="4" s="1"/>
  <c r="R82" i="5"/>
  <c r="T82" i="5"/>
  <c r="T275" i="4"/>
  <c r="T87" i="4" s="1"/>
  <c r="P82" i="5"/>
  <c r="AU58" i="1"/>
  <c r="P82" i="2"/>
  <c r="AU55" i="1"/>
  <c r="R275" i="4"/>
  <c r="P275" i="4"/>
  <c r="P88" i="4"/>
  <c r="BK88" i="4"/>
  <c r="J88" i="4" s="1"/>
  <c r="J60" i="4" s="1"/>
  <c r="R82" i="2"/>
  <c r="BK82" i="3"/>
  <c r="J82" i="3" s="1"/>
  <c r="J60" i="3" s="1"/>
  <c r="BK82" i="5"/>
  <c r="J82" i="5" s="1"/>
  <c r="J59" i="5" s="1"/>
  <c r="J33" i="5"/>
  <c r="AV58" i="1" s="1"/>
  <c r="AT58" i="1" s="1"/>
  <c r="F33" i="4"/>
  <c r="AZ57" i="1" s="1"/>
  <c r="J33" i="3"/>
  <c r="AV56" i="1" s="1"/>
  <c r="AT56" i="1" s="1"/>
  <c r="J33" i="2"/>
  <c r="AV55" i="1" s="1"/>
  <c r="AT55" i="1" s="1"/>
  <c r="J33" i="4"/>
  <c r="AV57" i="1" s="1"/>
  <c r="AT57" i="1" s="1"/>
  <c r="F33" i="2"/>
  <c r="AZ55" i="1"/>
  <c r="BA54" i="1"/>
  <c r="AW54" i="1" s="1"/>
  <c r="AK30" i="1" s="1"/>
  <c r="F33" i="5"/>
  <c r="AZ58" i="1" s="1"/>
  <c r="F33" i="3"/>
  <c r="AZ56" i="1" s="1"/>
  <c r="BB54" i="1"/>
  <c r="W31" i="1" s="1"/>
  <c r="BD54" i="1"/>
  <c r="W33" i="1"/>
  <c r="BC54" i="1"/>
  <c r="AY54" i="1" s="1"/>
  <c r="BK82" i="2" l="1"/>
  <c r="J82" i="2" s="1"/>
  <c r="J30" i="2" s="1"/>
  <c r="AG55" i="1" s="1"/>
  <c r="AN55" i="1" s="1"/>
  <c r="P87" i="4"/>
  <c r="AU57" i="1" s="1"/>
  <c r="AU54" i="1" s="1"/>
  <c r="BK81" i="3"/>
  <c r="J81" i="3"/>
  <c r="J59" i="3"/>
  <c r="BK87" i="4"/>
  <c r="J87" i="4" s="1"/>
  <c r="J59" i="4" s="1"/>
  <c r="J30" i="5"/>
  <c r="AG58" i="1" s="1"/>
  <c r="AZ54" i="1"/>
  <c r="W29" i="1" s="1"/>
  <c r="W32" i="1"/>
  <c r="W30" i="1"/>
  <c r="AX54" i="1"/>
  <c r="J39" i="2" l="1"/>
  <c r="J59" i="2"/>
  <c r="J39" i="5"/>
  <c r="AN58" i="1"/>
  <c r="J30" i="3"/>
  <c r="AG56" i="1" s="1"/>
  <c r="J30" i="4"/>
  <c r="AG57" i="1" s="1"/>
  <c r="AV54" i="1"/>
  <c r="AK29" i="1" s="1"/>
  <c r="AG54" i="1" l="1"/>
  <c r="AK26" i="1" s="1"/>
  <c r="AK35" i="1" s="1"/>
  <c r="J39" i="3"/>
  <c r="AN57" i="1"/>
  <c r="J39" i="4"/>
  <c r="AN56" i="1"/>
  <c r="AT54" i="1"/>
  <c r="AN54" i="1" l="1"/>
</calcChain>
</file>

<file path=xl/sharedStrings.xml><?xml version="1.0" encoding="utf-8"?>
<sst xmlns="http://schemas.openxmlformats.org/spreadsheetml/2006/main" count="4088" uniqueCount="785">
  <si>
    <t>Export Komplet</t>
  </si>
  <si>
    <t>VZ</t>
  </si>
  <si>
    <t>2.0</t>
  </si>
  <si>
    <t>ZAMOK</t>
  </si>
  <si>
    <t>False</t>
  </si>
  <si>
    <t>{35cdbcf9-6b38-4b19-acaf-ee1d236b9ac5}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</si>
  <si>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</si>
  <si>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</si>
  <si>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</si>
  <si>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</si>
  <si>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</si>
  <si>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</si>
  <si>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</si>
  <si>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024038A</t>
  </si>
  <si>
    <t>Stavba:</t>
  </si>
  <si>
    <t>VD Lučina – oprava RU DN 700 L+P</t>
  </si>
  <si>
    <t>KSO:</t>
  </si>
  <si>
    <t>832 1</t>
  </si>
  <si>
    <t>CC-CZ:</t>
  </si>
  <si>
    <t/>
  </si>
  <si>
    <t>Místo:</t>
  </si>
  <si>
    <t>VD Lučina – objekt hráze</t>
  </si>
  <si>
    <t>Datum:</t>
  </si>
  <si>
    <t>Zadavatel:</t>
  </si>
  <si>
    <t>IČ:</t>
  </si>
  <si>
    <t>70889953</t>
  </si>
  <si>
    <t>Povodí Vltavy, státní podnik</t>
  </si>
  <si>
    <t>DIČ:</t>
  </si>
  <si>
    <t>CZ70889953</t>
  </si>
  <si>
    <t>Zhotovitel:</t>
  </si>
  <si>
    <t xml:space="preserve"> </t>
  </si>
  <si>
    <t>Projektant:</t>
  </si>
  <si>
    <t>46347526</t>
  </si>
  <si>
    <t>AQUATIS a.s.</t>
  </si>
  <si>
    <t>CZ46347526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</si>
  <si>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</si>
  <si>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</si>
  <si>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</si>
  <si>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</si>
  <si>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</si>
  <si>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</si>
  <si>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</si>
  <si>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</si>
  <si>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</si>
  <si>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</si>
  <si>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</si>
  <si>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</si>
  <si>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</si>
  <si>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</si>
  <si>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</si>
  <si>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</si>
  <si>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</si>
  <si>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</si>
  <si>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</si>
  <si>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</si>
  <si>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</si>
  <si>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</si>
  <si>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</si>
  <si>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</si>
  <si>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</si>
  <si>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</si>
  <si>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</si>
  <si>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</si>
  <si>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</si>
  <si>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</si>
  <si>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</si>
  <si>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</si>
  <si>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</si>
  <si>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</si>
  <si>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</si>
  <si>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</si>
  <si>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</si>
  <si>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</si>
  <si>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</si>
  <si>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</si>
  <si>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</si>
  <si>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</si>
  <si>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</si>
  <si>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</si>
  <si>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Technologická část strojní</t>
  </si>
  <si>
    <t>PRO</t>
  </si>
  <si>
    <t>1</t>
  </si>
  <si>
    <t>{2bb77504-e487-46b0-aa46-c2c619f34142}</t>
  </si>
  <si>
    <t>2</t>
  </si>
  <si>
    <t>PS 02</t>
  </si>
  <si>
    <t>Technologická část elektro</t>
  </si>
  <si>
    <t>{6dd2c23d-f6c6-4760-8fa4-b91ca9a2537d}</t>
  </si>
  <si>
    <t>SO 01</t>
  </si>
  <si>
    <t>Stavební úpravy</t>
  </si>
  <si>
    <t>STA</t>
  </si>
  <si>
    <t>{de408d12-60e6-4fb0-b730-e5d4ebbf8a99}</t>
  </si>
  <si>
    <t>VON</t>
  </si>
  <si>
    <t>Vedlejší a ostatní náklady</t>
  </si>
  <si>
    <t>{be240af9-3259-4693-8db8-5c585b9f847c}</t>
  </si>
  <si>
    <t>KRYCÍ LIST SOUPISU PRACÍ</t>
  </si>
  <si>
    <t>Objekt:</t>
  </si>
  <si>
    <t>PS 01 - Technologická část strojní</t>
  </si>
  <si>
    <t>REKAPITULACE ČLENĚNÍ SOUPISU PRACÍ</t>
  </si>
  <si>
    <t>Kód dílu - Popis</t>
  </si>
  <si>
    <t>Cena celkem [CZK]</t>
  </si>
  <si>
    <t>-1</t>
  </si>
  <si>
    <t>01 - Technologická část strojní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</si>
  <si>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</si>
  <si>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</si>
  <si>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</si>
  <si>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</si>
  <si>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</si>
  <si>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</si>
  <si>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</si>
  <si>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</si>
  <si>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</si>
  <si>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</si>
  <si>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</si>
  <si>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</si>
  <si>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</si>
  <si>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</si>
  <si>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</si>
  <si>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</si>
  <si>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ROZPOCET</t>
  </si>
  <si>
    <t>K</t>
  </si>
  <si>
    <t>Rozstřikovací uzávěr DN700 PN6</t>
  </si>
  <si>
    <t>ks</t>
  </si>
  <si>
    <t>16</t>
  </si>
  <si>
    <t>-1906846936</t>
  </si>
  <si>
    <t>PP</t>
  </si>
  <si>
    <t>P</t>
  </si>
  <si>
    <t xml:space="preserve">Poznámka k položce:_x000D_
Detailní popis položek  viz. D.2.1.3. Technické specifikace </t>
  </si>
  <si>
    <t>Montážní vložka DN700 PN6</t>
  </si>
  <si>
    <t>400430306</t>
  </si>
  <si>
    <t>3</t>
  </si>
  <si>
    <t>Očištění, manipulace, nátěr původního RU pro uskladnění</t>
  </si>
  <si>
    <t>662969531</t>
  </si>
  <si>
    <t>očištění, manipulace, nátěr původního RU a dovoz na místo určení pro uskladnění</t>
  </si>
  <si>
    <t>4</t>
  </si>
  <si>
    <t>5</t>
  </si>
  <si>
    <t>Demontáž stávajících úzávěrů</t>
  </si>
  <si>
    <t>2074372124</t>
  </si>
  <si>
    <t xml:space="preserve">Demontáž stávajících úzávěrů, vč. měmístění k odvozu. </t>
  </si>
  <si>
    <t>6</t>
  </si>
  <si>
    <t>Ekologické likvidace demontovaného zařízení</t>
  </si>
  <si>
    <t>1405995038</t>
  </si>
  <si>
    <t>PSV</t>
  </si>
  <si>
    <t>Práce a dodávky PSV</t>
  </si>
  <si>
    <t>767</t>
  </si>
  <si>
    <t>Konstrukce zámečnické</t>
  </si>
  <si>
    <t>767995113</t>
  </si>
  <si>
    <t>Montáž atypických zámečnických konstrukcí hmotnosti přes 10 do 20 kg</t>
  </si>
  <si>
    <t>kg</t>
  </si>
  <si>
    <t>CS ÚRS 2024 02</t>
  </si>
  <si>
    <t>-1811629947</t>
  </si>
  <si>
    <t>Montáž ostatních atypických zámečnických konstrukcí hmotnosti přes 10 do 20 kg</t>
  </si>
  <si>
    <t>Online PSC</t>
  </si>
  <si>
    <t>https://podminky.urs.cz/item/CS_URS_2024_02/767995113</t>
  </si>
  <si>
    <t>7</t>
  </si>
  <si>
    <t>M</t>
  </si>
  <si>
    <t>4.4</t>
  </si>
  <si>
    <t>Dodávka montážního přípravku Z4 - montážní podpěra potrubí DN700</t>
  </si>
  <si>
    <t>32</t>
  </si>
  <si>
    <t>-672985408</t>
  </si>
  <si>
    <t>Dodávka montážního přípravku  Z4 - montážní podpěra potrubí DN700</t>
  </si>
  <si>
    <t>VV</t>
  </si>
  <si>
    <t>20 "kg"</t>
  </si>
  <si>
    <t>8</t>
  </si>
  <si>
    <t>767995114</t>
  </si>
  <si>
    <t>Montáž atypických zámečnických konstrukcí hmotnosti přes 20 do 50 kg</t>
  </si>
  <si>
    <t>610190465</t>
  </si>
  <si>
    <t>Montáž ostatních atypických zámečnických konstrukcí hmotnosti přes 20 do 50 kg</t>
  </si>
  <si>
    <t>https://podminky.urs.cz/item/CS_URS_2024_02/767995114</t>
  </si>
  <si>
    <t>9</t>
  </si>
  <si>
    <t>4.2</t>
  </si>
  <si>
    <t>Dodávka montážního přípravku  Z2 - podpěra pod RU</t>
  </si>
  <si>
    <t>-1064799936</t>
  </si>
  <si>
    <t>40 "kg" *2 "ks"</t>
  </si>
  <si>
    <t>10</t>
  </si>
  <si>
    <t>767995115</t>
  </si>
  <si>
    <t>Montáž atypických zámečnických konstrukcí hmotnosti přes 50 do 100 kg</t>
  </si>
  <si>
    <t>-345688953</t>
  </si>
  <si>
    <t>Montáž ostatních atypických zámečnických konstrukcí hmotnosti přes 50 do 100 kg</t>
  </si>
  <si>
    <t>https://podminky.urs.cz/item/CS_URS_2024_02/767995115</t>
  </si>
  <si>
    <t>11</t>
  </si>
  <si>
    <t>4.3</t>
  </si>
  <si>
    <t>Dodávka montážního přípravku  Z3 - odímatelná montážní dráha do  komory</t>
  </si>
  <si>
    <t>846737743</t>
  </si>
  <si>
    <t>60 "kg"</t>
  </si>
  <si>
    <t>767995116</t>
  </si>
  <si>
    <t>Montáž atypických zámečnických konstrukcí hmotnosti přes 100 do 250 kg</t>
  </si>
  <si>
    <t>-561587239</t>
  </si>
  <si>
    <t>Montáž ostatních atypických zámečnických konstrukcí hmotnosti přes 100 do 250 kg</t>
  </si>
  <si>
    <t>https://podminky.urs.cz/item/CS_URS_2024_02/767995116</t>
  </si>
  <si>
    <t>13</t>
  </si>
  <si>
    <t>4.1</t>
  </si>
  <si>
    <t>Dodávka montážního přípravku  Z1 - pomocný nosník I 180</t>
  </si>
  <si>
    <t>1212978048</t>
  </si>
  <si>
    <t>160 "kg"</t>
  </si>
  <si>
    <t>14</t>
  </si>
  <si>
    <t>4.6</t>
  </si>
  <si>
    <t>Dodávka montážního přípravku  Z6 - pomocná jednoduchá plošina</t>
  </si>
  <si>
    <t>1883630548</t>
  </si>
  <si>
    <t>170 "kg"</t>
  </si>
  <si>
    <t>15</t>
  </si>
  <si>
    <t>4.5</t>
  </si>
  <si>
    <t>Dodávka montážního přípravku  Z5 - přenosná dráha</t>
  </si>
  <si>
    <t>2014863807</t>
  </si>
  <si>
    <t>210 "kg"</t>
  </si>
  <si>
    <t>998767101</t>
  </si>
  <si>
    <t>Přesun hmot tonážní pro zámečnické konstrukce v objektech v do 6 m</t>
  </si>
  <si>
    <t>t</t>
  </si>
  <si>
    <t>-179191404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</si>
  <si>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</si>
  <si>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</si>
  <si>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PS 02 - Technologická část elektro</t>
  </si>
  <si>
    <t>OST - Ostatní</t>
  </si>
  <si>
    <t xml:space="preserve">    02 - Technologická část elektro</t>
  </si>
  <si>
    <t>OST</t>
  </si>
  <si>
    <t>Ostatní</t>
  </si>
  <si>
    <t>02</t>
  </si>
  <si>
    <t>02.1</t>
  </si>
  <si>
    <t>Úprava rozvaděče RM1</t>
  </si>
  <si>
    <t>kpl</t>
  </si>
  <si>
    <t>512</t>
  </si>
  <si>
    <t>918743841</t>
  </si>
  <si>
    <t xml:space="preserve">Úprava rozvaděče RM1
Detailní popis položek viz. D.2.2.3. Technické specifikace </t>
  </si>
  <si>
    <t>02.2</t>
  </si>
  <si>
    <t>Kabeláž rozstřikovacích uzávěrů</t>
  </si>
  <si>
    <t>2079610552</t>
  </si>
  <si>
    <t xml:space="preserve">Kabeláž rozstřikovacích uzávěrů
Detailní popis položek viz. D.2.2.3. Technické specifikace </t>
  </si>
  <si>
    <t>02.3</t>
  </si>
  <si>
    <t>Demontáže, provizorní demontáže, ekologická likvidace</t>
  </si>
  <si>
    <t>-936783288</t>
  </si>
  <si>
    <t xml:space="preserve">Demontáže, provizorní demontáže, ekologická likvidace
Detailní popis položek viz. D.2.2.3. Technické specifikace </t>
  </si>
  <si>
    <t>02.4</t>
  </si>
  <si>
    <t>Dodavatelská realizační dokumentace</t>
  </si>
  <si>
    <t>1027474143</t>
  </si>
  <si>
    <t xml:space="preserve">Dodavatelská realizační dokumentace
Detailní popis položek viz. D.2.2.3. Technické specifikace </t>
  </si>
  <si>
    <t>02.5</t>
  </si>
  <si>
    <t>Oživení, uvedení do provozu, individuální zkoušky</t>
  </si>
  <si>
    <t>1030175770</t>
  </si>
  <si>
    <t xml:space="preserve">Oživení, uvedení do provozu, individuální zkoušky
Detailní popis položek viz. D.2.2.3. Technické specifikace </t>
  </si>
  <si>
    <t>02.6</t>
  </si>
  <si>
    <t>Revize elektrických zařízení</t>
  </si>
  <si>
    <t>1083273065</t>
  </si>
  <si>
    <t xml:space="preserve">Revize elektrických zařízení
Detailní popis položek viz. D.2.2.3. Technické specifikace </t>
  </si>
  <si>
    <t>sanace</t>
  </si>
  <si>
    <t>m2</t>
  </si>
  <si>
    <t>nater</t>
  </si>
  <si>
    <t>nová povrchová úprava</t>
  </si>
  <si>
    <t>120</t>
  </si>
  <si>
    <t>nanos</t>
  </si>
  <si>
    <t>nanos z očištění</t>
  </si>
  <si>
    <t>m3</t>
  </si>
  <si>
    <t>schudky</t>
  </si>
  <si>
    <t>Schůdky ve výtokových komorách RU</t>
  </si>
  <si>
    <t>590</t>
  </si>
  <si>
    <t>PH</t>
  </si>
  <si>
    <t>provizorni hrazeni</t>
  </si>
  <si>
    <t>865</t>
  </si>
  <si>
    <t>kotveni</t>
  </si>
  <si>
    <t>kus</t>
  </si>
  <si>
    <t>lešení</t>
  </si>
  <si>
    <t>102,6</t>
  </si>
  <si>
    <t>SO 01 - Stavební úpravy</t>
  </si>
  <si>
    <t>sut_tryskani</t>
  </si>
  <si>
    <t>2,4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</si>
  <si>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</si>
  <si>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</si>
  <si>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</si>
  <si>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</si>
  <si>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 xml:space="preserve">    998 - Přesun hmot</t>
  </si>
  <si>
    <t xml:space="preserve">    789 - Povrchové úpravy ocelových konstrukcí a technologických zařízení</t>
  </si>
  <si>
    <t>HSV</t>
  </si>
  <si>
    <t>Práce a dodávky HSV</t>
  </si>
  <si>
    <t>Zemní práce</t>
  </si>
  <si>
    <t>-23790101</t>
  </si>
  <si>
    <t>-291393397</t>
  </si>
  <si>
    <t>1623-01R</t>
  </si>
  <si>
    <t>Odklizení a uložení nánosu z očištění, vč. poplatků</t>
  </si>
  <si>
    <t>-302218438</t>
  </si>
  <si>
    <t>Odklizení a uložení nánosu z očištění, vč. poplatků
Položka zahrnuje kompletní odvoz a uložení, zejména:
 - přemístění po suchu
 - uložení na skládku / recyklaci vč. poplatků</t>
  </si>
  <si>
    <t xml:space="preserve">Poznámka k položce:_x000D_
Naložení na dopravní prostředek, vč. vodorovného a svislého přemístění je součástí položky: Příplatek k čištění tlakovou vodou za očištění také od nánosu bahna . </t>
  </si>
  <si>
    <t>FIG</t>
  </si>
  <si>
    <t>Rozpad figury: nanos</t>
  </si>
  <si>
    <t>viz TZ D.1.1</t>
  </si>
  <si>
    <t>Očištění betonových částí výtokových komor RU</t>
  </si>
  <si>
    <t>2"m3"*2 "ks"</t>
  </si>
  <si>
    <t>Ostatní konstrukce a práce-bourání</t>
  </si>
  <si>
    <t>941111111</t>
  </si>
  <si>
    <t>Montáž lešení řadového trubkového lehkého s podlahami zatížení do 200 kg/m2 š od 0,6 do 0,9 m v do 10 m</t>
  </si>
  <si>
    <t>1919785641</t>
  </si>
  <si>
    <t>Lešení řadové trubkové lehké pracovní s podlahami s provozním zatížením tř. 3 do 200 kg/m2 šířky tř. W06 od 0,6 do 0,9 m výšky do 10 m montáž</t>
  </si>
  <si>
    <t>https://podminky.urs.cz/item/CS_URS_2024_02/941111111</t>
  </si>
  <si>
    <t>Pomocné pracovní lešení v šachtách uzávěrů</t>
  </si>
  <si>
    <t>11,4*4,5 "plocha řešených stěn" *2"ks"</t>
  </si>
  <si>
    <t>941111211</t>
  </si>
  <si>
    <t>Příplatek k lešení řadovému trubkovému lehkému s podlahami do 200 kg/m2 š od 0,6 do 0,9 m v do 10 m za každý den použití</t>
  </si>
  <si>
    <t>2068050360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</si>
  <si>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</si>
  <si>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https://podminky.urs.cz/item/CS_URS_2024_02/941111211</t>
  </si>
  <si>
    <t>lešení*60</t>
  </si>
  <si>
    <t>Rozpad figury: lešení</t>
  </si>
  <si>
    <t>941111811</t>
  </si>
  <si>
    <t>Demontáž lešení řadového trubkového lehkého s podlahami zatížení do 200 kg/m2 š od 0,6 do 0,9 m v do 10 m</t>
  </si>
  <si>
    <t>-592099651</t>
  </si>
  <si>
    <t>Lešení řadové trubkové lehké pracovní s podlahami s provozním zatížením tř. 3 do 200 kg/m2 šířky tř. W06 od 0,6 do 0,9 m výšky do 10 m demontáž</t>
  </si>
  <si>
    <t>https://podminky.urs.cz/item/CS_URS_2024_02/941111811</t>
  </si>
  <si>
    <t>953961114R</t>
  </si>
  <si>
    <t>Kotva chemickým tmelem M 16 hl 140 mm do betonu, ŽB nebo kamene s vyvrtáním otvoru</t>
  </si>
  <si>
    <t>1468030365</t>
  </si>
  <si>
    <t>Kotva chemická s vyvrtáním otvoru do betonu, železobetonu nebo tvrdého kamene tmel, velikost M 16, hloubka 140 mm</t>
  </si>
  <si>
    <t>Viz D.1.2.4 - kotvení schodiště</t>
  </si>
  <si>
    <t>2*6 "ks"</t>
  </si>
  <si>
    <t>953965131</t>
  </si>
  <si>
    <t>Kotevní šroub pro chemické kotvy M 16 dl 190 mm</t>
  </si>
  <si>
    <t>24687795</t>
  </si>
  <si>
    <t>Kotva chemická s vyvrtáním otvoru kotevní šrouby pro chemické kotvy, velikost M 16, délka 190 mm</t>
  </si>
  <si>
    <t>https://podminky.urs.cz/item/CS_URS_2024_02/953965131</t>
  </si>
  <si>
    <t>Rozpad figury: kotveni</t>
  </si>
  <si>
    <t>985131111</t>
  </si>
  <si>
    <t>Očištění ploch stěn, rubu kleneb a podlah tlakovou vodou</t>
  </si>
  <si>
    <t>-429149486</t>
  </si>
  <si>
    <t>https://podminky.urs.cz/item/CS_URS_2024_02/985131111</t>
  </si>
  <si>
    <t>55"m2"*2 "ks"</t>
  </si>
  <si>
    <t>Součet</t>
  </si>
  <si>
    <t>Rozpad figury: sanace</t>
  </si>
  <si>
    <t>"1. RU" 3 "m2"</t>
  </si>
  <si>
    <t>"2. RU" 2 "m2"</t>
  </si>
  <si>
    <t>985139111</t>
  </si>
  <si>
    <t>Příplatek k očištění ploch za práci ve stísněném prostoru</t>
  </si>
  <si>
    <t>-25595163</t>
  </si>
  <si>
    <t>Očištění ploch Příplatek k cenám za práci ve stísněném prostoru</t>
  </si>
  <si>
    <t>https://podminky.urs.cz/item/CS_URS_2024_02/985139111</t>
  </si>
  <si>
    <t>985139111R</t>
  </si>
  <si>
    <t>Příplatek k očištění ploch za práci ve stísněném a špatně přístupném prostoru</t>
  </si>
  <si>
    <t>617755101</t>
  </si>
  <si>
    <t>Očištění ploch Příplatek k cenám za práci ve stísněném a špatně přístupném prostoru</t>
  </si>
  <si>
    <t>952905221R</t>
  </si>
  <si>
    <t xml:space="preserve">Příplatek k čištění tlakovou vodou za očištění také od nánosu bahna </t>
  </si>
  <si>
    <t>-765450517</t>
  </si>
  <si>
    <t xml:space="preserve">Příplatek k čištění tlakovou vodou za očištění také od nánosu bahna. Včetně naložení a přemístění (vodorovné a svislé) odpadu na dopravní prostředek. </t>
  </si>
  <si>
    <t>985311111</t>
  </si>
  <si>
    <t>Reprofilace stěn cementovou sanační maltou tl do 10 mm</t>
  </si>
  <si>
    <t>630216893</t>
  </si>
  <si>
    <t>Reprofilace betonu sanačními maltami na cementové bázi ručně stěn, tloušťky do 10 mm</t>
  </si>
  <si>
    <t>https://podminky.urs.cz/item/CS_URS_2024_02/985311111</t>
  </si>
  <si>
    <t>985311911</t>
  </si>
  <si>
    <t>Příplatek při reprofilaci sanační maltou za práci ve stísněném prostoru</t>
  </si>
  <si>
    <t>1121240647</t>
  </si>
  <si>
    <t>Reprofilace betonu sanačními maltami na cementové bázi ručně Příplatek k cenám za práci ve stísněném prostoru</t>
  </si>
  <si>
    <t>https://podminky.urs.cz/item/CS_URS_2024_02/985311911</t>
  </si>
  <si>
    <t>985312112</t>
  </si>
  <si>
    <t>Stěrka k vyrovnání betonových ploch stěn tl přes 2 do 3 mm</t>
  </si>
  <si>
    <t>-725078828</t>
  </si>
  <si>
    <t>Stěrka k vyrovnání ploch reprofilovaného betonu stěn, tloušťky přes 2 do 3 mm</t>
  </si>
  <si>
    <t>https://podminky.urs.cz/item/CS_URS_2024_02/985312112</t>
  </si>
  <si>
    <t>985312191</t>
  </si>
  <si>
    <t>Příplatek ke stěrce pro vyrovnání betonových ploch za práci ve stísněném prostoru</t>
  </si>
  <si>
    <t>-1728701925</t>
  </si>
  <si>
    <t>Stěrka k vyrovnání ploch reprofilovaného betonu Příplatek k cenám za práci ve stísněném prostoru</t>
  </si>
  <si>
    <t>https://podminky.urs.cz/item/CS_URS_2024_02/985312191</t>
  </si>
  <si>
    <t xml:space="preserve">Poznámka k položce:_x000D_
Položka s možností vyhrazené změny dle § 100 Zákona 134/2016 Sb._x000D_
</t>
  </si>
  <si>
    <t>17</t>
  </si>
  <si>
    <t>985323112</t>
  </si>
  <si>
    <t>Spojovací můstek reprofilovaného betonu na cementové bázi tl 2 mm</t>
  </si>
  <si>
    <t>-1736528728</t>
  </si>
  <si>
    <t>Spojovací můstek reprofilovaného betonu na cementové bázi, tloušťky 2 mm</t>
  </si>
  <si>
    <t>https://podminky.urs.cz/item/CS_URS_2024_02/985323112</t>
  </si>
  <si>
    <t>18</t>
  </si>
  <si>
    <t>985323911</t>
  </si>
  <si>
    <t>Příplatek k cenám spojovacího můstku za práci ve stísněném prostoru</t>
  </si>
  <si>
    <t>-714711047</t>
  </si>
  <si>
    <t>Spojovací můstek reprofilovaného betonu Příplatek k cenám za práci ve stísněném prostoru</t>
  </si>
  <si>
    <t>https://podminky.urs.cz/item/CS_URS_2024_02/985323911</t>
  </si>
  <si>
    <t>19</t>
  </si>
  <si>
    <t>9853-R01</t>
  </si>
  <si>
    <t xml:space="preserve">Dodávka a montáž těsnící gumy PH 5x15 mm </t>
  </si>
  <si>
    <t>m</t>
  </si>
  <si>
    <t>-1217036006</t>
  </si>
  <si>
    <t>Viz D.1.2.4 - PH</t>
  </si>
  <si>
    <t>1,69*2 "přední ráma"</t>
  </si>
  <si>
    <t>1,69*2 "zadní ráma"</t>
  </si>
  <si>
    <t>1,69*4 "sloupek"</t>
  </si>
  <si>
    <t>4,25*2+0,88*2 "výplně boční + vstupní"</t>
  </si>
  <si>
    <t>20</t>
  </si>
  <si>
    <t>9853-R02</t>
  </si>
  <si>
    <t xml:space="preserve">Dodávka a montáž těsnící gumy PH 3x15 mm </t>
  </si>
  <si>
    <t>-777046130</t>
  </si>
  <si>
    <t>1,53*4 "zadní ráma"</t>
  </si>
  <si>
    <t>1,69*8 "sloupek"</t>
  </si>
  <si>
    <t>997</t>
  </si>
  <si>
    <t>Přesun sutě</t>
  </si>
  <si>
    <t>997013151</t>
  </si>
  <si>
    <t>Vnitrostaveništní doprava suti a vybouraných hmot pro budovy v do 6 m s omezením mechanizace</t>
  </si>
  <si>
    <t>-587217521</t>
  </si>
  <si>
    <t>Vnitrostaveništní doprava suti a vybouraných hmot vodorovně do 50 m s naložením s omezením mechanizace pro budovy a haly výšky do 6 m</t>
  </si>
  <si>
    <t>https://podminky.urs.cz/item/CS_URS_2024_02/997013151</t>
  </si>
  <si>
    <t>Rozpad figury: sut_tryskani</t>
  </si>
  <si>
    <t>Suť z otryskaných ocelových konstrukcí</t>
  </si>
  <si>
    <t>nater*0,02</t>
  </si>
  <si>
    <t>22</t>
  </si>
  <si>
    <t>997013219</t>
  </si>
  <si>
    <t>Příplatek k vnitrostaveništní dopravě suti a vybouraných hmot za zvětšenou dopravu suti ZKD 10 m</t>
  </si>
  <si>
    <t>248720535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</si>
  <si>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</si>
  <si>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https://podminky.urs.cz/item/CS_URS_2024_02/997013219</t>
  </si>
  <si>
    <t>sut_tryskani *2 "odvoz před štolu - cca celekm 70 m"</t>
  </si>
  <si>
    <t>23</t>
  </si>
  <si>
    <t>997013511</t>
  </si>
  <si>
    <t>Odvoz suti a vybouraných hmot z meziskládky na skládku do 1 km s naložením a se složením</t>
  </si>
  <si>
    <t>-778483154</t>
  </si>
  <si>
    <t>Odvoz suti a vybouraných hmot z meziskládky na skládku s naložením a se složením, na vzdálenost do 1 km</t>
  </si>
  <si>
    <t>https://podminky.urs.cz/item/CS_URS_2024_02/997013511</t>
  </si>
  <si>
    <t>24</t>
  </si>
  <si>
    <t>997013509</t>
  </si>
  <si>
    <t>Příplatek k odvozu suti a vybouraných hmot na skládku ZKD 1 km přes 1 km</t>
  </si>
  <si>
    <t>-539071448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</si>
  <si>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</si>
  <si>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</si>
  <si>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sut_tryskani*19 "celkem do 20 km"</t>
  </si>
  <si>
    <t>25</t>
  </si>
  <si>
    <t>997013841</t>
  </si>
  <si>
    <t>Poplatek za uložení na skládce (skládkovné) odpadu po otryskávání bez obsahu nebezpečných látek kód odpadu 12 01 17</t>
  </si>
  <si>
    <t>2122461837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</si>
  <si>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</si>
  <si>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https://podminky.urs.cz/item/CS_URS_2024_02/997013841</t>
  </si>
  <si>
    <t>Rozpad figury: nater</t>
  </si>
  <si>
    <t>70 "Nátěr opancéřování výtokových komor RU"</t>
  </si>
  <si>
    <t>50 "Nátěr ocelových plošin nad RU"</t>
  </si>
  <si>
    <t>998</t>
  </si>
  <si>
    <t>Přesun hmot</t>
  </si>
  <si>
    <t>26</t>
  </si>
  <si>
    <t>998011008</t>
  </si>
  <si>
    <t>Přesun hmot pro budovy zděné s omezením mechanizace pro budovy v do 6 m</t>
  </si>
  <si>
    <t>-389030215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</si>
  <si>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</si>
  <si>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https://podminky.urs.cz/item/CS_URS_2024_02/998011008</t>
  </si>
  <si>
    <t>27</t>
  </si>
  <si>
    <t>767163121R</t>
  </si>
  <si>
    <t>Montáž nerezového madla do betonové konstrukce</t>
  </si>
  <si>
    <t>1535334732</t>
  </si>
  <si>
    <t>Montáž nerezového madla do betonové konstrukce. Podrobná specifikace materiálu viz D.1.2.4</t>
  </si>
  <si>
    <t xml:space="preserve">Poznámka k položce:_x000D_
Vč. kotevního materiálu a vrtu viz Odvozená URS položka. </t>
  </si>
  <si>
    <t>2,2*8 "ks"</t>
  </si>
  <si>
    <t>28</t>
  </si>
  <si>
    <t>7679R3</t>
  </si>
  <si>
    <t>Nerezové madlo schůdků ve výtokových komorách RU</t>
  </si>
  <si>
    <t>906717704</t>
  </si>
  <si>
    <t>Schůdky ve výtokových komorách RU. Podrobná specifikace viz výkres D.1.2.4</t>
  </si>
  <si>
    <t>viz D.1.2.4</t>
  </si>
  <si>
    <t>madlo</t>
  </si>
  <si>
    <t>6 "kg" *8 "ks"</t>
  </si>
  <si>
    <t>29</t>
  </si>
  <si>
    <t>-1002934394</t>
  </si>
  <si>
    <t>Poznámka k položce:_x000D_
Předpokládá se montáž po částech</t>
  </si>
  <si>
    <t>Rozpad figury: schudky</t>
  </si>
  <si>
    <t>590 "kg"</t>
  </si>
  <si>
    <t>Rozpad figury: PH</t>
  </si>
  <si>
    <t>viz výkres D.1.2.3</t>
  </si>
  <si>
    <t>865 "kg"</t>
  </si>
  <si>
    <t>30</t>
  </si>
  <si>
    <t>7679R1</t>
  </si>
  <si>
    <t>Provizorní montážní hrazení výtokových komor RU</t>
  </si>
  <si>
    <t>1355714891</t>
  </si>
  <si>
    <t>Provizorní montážní hrazení výtokových komor RU. Podrobná specifikace viz výkres D.1.2.3</t>
  </si>
  <si>
    <t>Poznámka k položce:_x000D_
Předpokládá se montáž po částech.</t>
  </si>
  <si>
    <t>31</t>
  </si>
  <si>
    <t>7679R2</t>
  </si>
  <si>
    <t>619550909</t>
  </si>
  <si>
    <t>998767111</t>
  </si>
  <si>
    <t>Přesun hmot tonážní pro zámečnické konstrukce s omezením mechanizace v objektech v do 6 m</t>
  </si>
  <si>
    <t>-1148211047</t>
  </si>
  <si>
    <t>Přesun hmot pro zámečnické konstrukce stanovený z hmotnosti přesunovaného materiálu vodorovná dopravní vzdálenost do 50 m s omezením mechanizace v objektech výšky do 6 m</t>
  </si>
  <si>
    <t>https://podminky.urs.cz/item/CS_URS_2024_02/998767111</t>
  </si>
  <si>
    <t>33</t>
  </si>
  <si>
    <t>998767192</t>
  </si>
  <si>
    <t>Příplatek k přesunu hmot tonážnímu pro zámečnické konstrukce za zvětšený přesun do 100 m</t>
  </si>
  <si>
    <t>2027405954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</si>
  <si>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</si>
  <si>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https://podminky.urs.cz/item/CS_URS_2024_02/998767192</t>
  </si>
  <si>
    <t>789</t>
  </si>
  <si>
    <t>Povrchové úpravy ocelových konstrukcí a technologických zařízení</t>
  </si>
  <si>
    <t>34</t>
  </si>
  <si>
    <t>789222132</t>
  </si>
  <si>
    <t>Provedení otryskání ocelových konstrukcí třídy II stupeň zarezavění C stupeň přípravy Sa 2 1/2</t>
  </si>
  <si>
    <t>-1175089630</t>
  </si>
  <si>
    <t>Provedení otryskání povrchů ocelových konstrukcí suché abrazivní tryskání třídy II stupeň zrezivění C, stupeň přípravy Sa 2½</t>
  </si>
  <si>
    <t>https://podminky.urs.cz/item/CS_URS_2024_02/789222132</t>
  </si>
  <si>
    <t>35</t>
  </si>
  <si>
    <t>42118100</t>
  </si>
  <si>
    <t>materiál tryskací z křemičitanu hlinitého</t>
  </si>
  <si>
    <t>1776251769</t>
  </si>
  <si>
    <t>120*0,02 'Přepočtené koeficientem množství</t>
  </si>
  <si>
    <t>36</t>
  </si>
  <si>
    <t>789322111</t>
  </si>
  <si>
    <t>Zhotovení nátěru ocelových konstrukcí třídy II jednosložkového základního tl do 80 µm</t>
  </si>
  <si>
    <t>-1106743495</t>
  </si>
  <si>
    <t>Zhotovení nátěru ocelových konstrukcí třídy II jednosložkového základního, tloušťky do 80 μm</t>
  </si>
  <si>
    <t>https://podminky.urs.cz/item/CS_URS_2024_02/789322111</t>
  </si>
  <si>
    <t>37</t>
  </si>
  <si>
    <t>24629068</t>
  </si>
  <si>
    <t>hmota nátěrová epoxidová základní antikorozní na ocelové konstrukce RAL 7035</t>
  </si>
  <si>
    <t>-988919557</t>
  </si>
  <si>
    <t>Finální barva konstrukce - Barva RAL 7038</t>
  </si>
  <si>
    <t>120*0,707 'Přepočtené koeficientem množství</t>
  </si>
  <si>
    <t>38</t>
  </si>
  <si>
    <t>7893221-R01</t>
  </si>
  <si>
    <t>Zhotovení nátěru ocelových konstrukcí třídy II jednosložkového mezivrstvy tl 120 μm</t>
  </si>
  <si>
    <t>982421625</t>
  </si>
  <si>
    <t>Zhotovení nátěru ocelových konstrukcí třídy II jednosložkového mezivrstvy, tloušťky 120 μm</t>
  </si>
  <si>
    <t>nater*2 "vrstvy"</t>
  </si>
  <si>
    <t>39</t>
  </si>
  <si>
    <t>24629089</t>
  </si>
  <si>
    <t>hmota nátěrová epoxidová samozákladující na ocelové konstrukce RAL 7035</t>
  </si>
  <si>
    <t>-1956860026</t>
  </si>
  <si>
    <t>nater *2 "vrstvy"</t>
  </si>
  <si>
    <t>240*0,51 'Přepočtené koeficientem množství</t>
  </si>
  <si>
    <t>40</t>
  </si>
  <si>
    <t>789322221</t>
  </si>
  <si>
    <t>Zhotovení nátěru ocelových konstrukcí třídy II dvousložkového krycího (vrchního) tl do 80 µm</t>
  </si>
  <si>
    <t>-693669734</t>
  </si>
  <si>
    <t>Zhotovení nátěru ocelových konstrukcí třídy II dvousložkového krycího (vrchního), tloušťky do 80 μm</t>
  </si>
  <si>
    <t>https://podminky.urs.cz/item/CS_URS_2024_02/789322221</t>
  </si>
  <si>
    <t>41</t>
  </si>
  <si>
    <t>24629135R</t>
  </si>
  <si>
    <t>hmota nátěrová PUR krycí (email) na ocelové konstrukce RAL 7038 šedá</t>
  </si>
  <si>
    <t>-1628277064</t>
  </si>
  <si>
    <t>120*0,39 'Přepočtené koeficientem množství</t>
  </si>
  <si>
    <t>42</t>
  </si>
  <si>
    <t>998011008R</t>
  </si>
  <si>
    <t>Přesun hmot pro povrchové úpravy ocelových konstrukcí a technologických zařízení</t>
  </si>
  <si>
    <t>1028928869</t>
  </si>
  <si>
    <t>Přesun hmot pro Přesun hmot pro povrchové úpravy ocelových konstrukcí a technologických zařízení vodorovná dopravní vzdálenost do 100 m s omezením mechanizace</t>
  </si>
  <si>
    <t>VON - Vedlejší a ostatní náklady</t>
  </si>
  <si>
    <t>01 - Vedlejší rozpočtové náklady</t>
  </si>
  <si>
    <t>02 - Projektová dokumentace - ostatní náklady</t>
  </si>
  <si>
    <t>04 - Ostatní náklady</t>
  </si>
  <si>
    <t>Vedlejší rozpočtové náklady</t>
  </si>
  <si>
    <t>0300R1</t>
  </si>
  <si>
    <t>Zajištění kompletního zařízení staveniště</t>
  </si>
  <si>
    <t>1024</t>
  </si>
  <si>
    <t>-1866017655</t>
  </si>
  <si>
    <t>Zajištění kompletního zařízení staveniště a jeho připojení na sítě
například:
 - vytyčení staveniště (Protokolární převzetí staveniště od investora, vymezení staveniště páskou a jeho oddělení od prostoru přístupného veřejnosti ( u strojovny), výroba a instalace informačních tabulek.)
 - umístění prvků zázemí staveniště (buňky, WC, …)
 - napojení staveniště na inženýrské sítě
 - zajištění celkového logistického řešení staveniště
 - ohlášení všech staveb zařízení staveniště dle zákona č. 183/2006 Sb. §104 odst.(2)
 - zajištění podmínek pro použití přístupových komunikací dotčených stavbou s příslušnými vlastníky či správci a zajištění jejich splnění
 - zřízení čistících zón před výjezdem z obvodu staveniště
 - provedení takových opatření, aby plochy staveniště a vodní plochy nebyly znečištěny ropnými a jinými nebezpečnými látkami
 - provedení takových opatření, abynebyly překročeny limity hlučnosti a prašnosti dané obecně závaznou vyhláškou
 - zajištění staveniště proti pádu osob a předmětů
 - zajištění případných mobilních zdrojů energie, vody, atd. pro zvolené technologie
 - vnitrostaveništní přesun mechanizace (např. mezi platem pilířů a dnem pole a strojovnami)
 - zpřístupnění pole pro pracovníky a materiál (např. stavební výtah, výroba a instalace, lávek, zábradlí a pomocných konstrukcí)
 - Osvětlení staveniště (Dočasná osvětlovací tělesa a jejich napájení, ...)
 - opatření pro práce v noci (osvětlení, příplatky za práci v noci, …)
 - zajištění následné likvidace zázemí staveniště vč. připojení na sítě
 - odstranění a odvoz všech prvků zázemí staveniště a veškerých pomocných konstrukcí
 - uvedení využívaných ploch do původního stavu</t>
  </si>
  <si>
    <t>Projektová dokumentace - ostatní náklady</t>
  </si>
  <si>
    <t>0130R10</t>
  </si>
  <si>
    <t>1474510300</t>
  </si>
  <si>
    <t>0130R7</t>
  </si>
  <si>
    <t>Technická dokumentace (dokladová část)</t>
  </si>
  <si>
    <t>-897828834</t>
  </si>
  <si>
    <t>Technologický postup opravy, plán kontrol a zkoušek, technologický postup nanášení protikorozních nátěrů, protokoly zkoušek, předávací protokol zkoušek, firemní materiály a reference,..</t>
  </si>
  <si>
    <t>0130R9</t>
  </si>
  <si>
    <t>Zpracování realizační dokumentace zhotovitele, dílenských výkresů, technologických předpisů</t>
  </si>
  <si>
    <t>16312024</t>
  </si>
  <si>
    <t xml:space="preserve">Zpracování realizační dokumentace zhotovitele, dílenských výkresů, technologických předpisů
</t>
  </si>
  <si>
    <t>0900R5</t>
  </si>
  <si>
    <t>794554936</t>
  </si>
  <si>
    <t>0900R6</t>
  </si>
  <si>
    <t>164090984</t>
  </si>
  <si>
    <t>04</t>
  </si>
  <si>
    <t>Ostatní náklady</t>
  </si>
  <si>
    <t>R00250016</t>
  </si>
  <si>
    <t xml:space="preserve">Zakrytí konstrukcí a technologického zařízení v průběhu stavebních prací </t>
  </si>
  <si>
    <t>-487755501</t>
  </si>
  <si>
    <t xml:space="preserve">Zakrývání konstrukcí a technologického zařízení v průběhu stavebních prací vhodným obalovým materiálem. </t>
  </si>
  <si>
    <t xml:space="preserve">Poznámka k položce:_x000D_
 Kompletní zakrytí armatur a vybavení strojovny. </t>
  </si>
  <si>
    <t>R00250017</t>
  </si>
  <si>
    <t xml:space="preserve">Odkrytí konstrukcí a technologického zařízení po dokončení prací </t>
  </si>
  <si>
    <t>-863319877</t>
  </si>
  <si>
    <t xml:space="preserve">Odkrytí konstrukcí a technologického zařízení po dokončení prací vč. likvidace. </t>
  </si>
  <si>
    <t xml:space="preserve">Poznámka k položce:_x000D_
 </t>
  </si>
  <si>
    <t>0997</t>
  </si>
  <si>
    <t>Zajištění kontrolního a zkušebního plánu stavby</t>
  </si>
  <si>
    <t>-1982953098</t>
  </si>
  <si>
    <t>R00250014</t>
  </si>
  <si>
    <t>Provedení  suchých a mokrých zkoušek technologické části</t>
  </si>
  <si>
    <t>-297993728</t>
  </si>
  <si>
    <t>Provedení suchých a mokrých zkoušek technologické části</t>
  </si>
  <si>
    <t>R00250015</t>
  </si>
  <si>
    <t>Zaškolení personálu obsluhy a údržby s předáním návodů k obsluze</t>
  </si>
  <si>
    <t>2005888612</t>
  </si>
  <si>
    <t>090090R12</t>
  </si>
  <si>
    <t>Zajištění veškerých předepsaných rozborů, atestů, zkoušek a revizí</t>
  </si>
  <si>
    <t>273969293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</si>
  <si>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díla. Například zkoušení konstrukcí a prací nezávislou zkušebnou a podobně. </t>
  </si>
  <si>
    <t>090090R13</t>
  </si>
  <si>
    <t>Fotodokumentace z průběhu výstavby</t>
  </si>
  <si>
    <t>1050819200</t>
  </si>
  <si>
    <t>Zajištění fotodokumentace dokumentující průběh prací (i pod hladinou)a veškeré zkoušky</t>
  </si>
  <si>
    <t>090090R3</t>
  </si>
  <si>
    <t>-479427313</t>
  </si>
  <si>
    <t>Náklady vyplývající z plánu BOZP na staveništi na základě platné legislativy na území ČR.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</si>
  <si>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</si>
  <si>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</si>
  <si>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</si>
  <si>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</si>
  <si>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</si>
  <si>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</si>
  <si>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</si>
  <si>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</si>
  <si>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</si>
  <si>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</si>
  <si>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</si>
  <si>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</si>
  <si>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</si>
  <si>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</si>
  <si>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</si>
  <si>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</si>
  <si>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</si>
  <si>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</si>
  <si>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</si>
  <si>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</si>
  <si>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</si>
  <si>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</si>
  <si>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</si>
  <si>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</si>
  <si>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</si>
  <si>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</si>
  <si>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</si>
  <si>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</si>
  <si>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</si>
  <si>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</si>
  <si>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</si>
  <si>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</si>
  <si>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</si>
  <si>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</si>
  <si>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</si>
  <si>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</si>
  <si>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</si>
  <si>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</si>
  <si>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</si>
  <si>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</si>
  <si>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</si>
  <si>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</si>
  <si>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</si>
  <si>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</si>
  <si>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</si>
  <si>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</si>
  <si>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</si>
  <si>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</si>
  <si>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</si>
  <si>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</si>
  <si>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</si>
  <si>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</si>
  <si>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</si>
  <si>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</si>
  <si>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</si>
  <si>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</si>
  <si>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</si>
  <si>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</si>
  <si>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</si>
  <si>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</si>
  <si>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</si>
  <si>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</si>
  <si>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</si>
  <si>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</si>
  <si>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</si>
  <si>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</si>
  <si>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</si>
  <si>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</si>
  <si>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</si>
  <si>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</si>
  <si>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</si>
  <si>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</si>
  <si>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</si>
  <si>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</si>
  <si>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</si>
  <si>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</si>
  <si>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</si>
  <si>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</si>
  <si>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</si>
  <si>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</si>
  <si>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</si>
  <si>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</si>
  <si>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</si>
  <si>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</si>
  <si>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</si>
  <si>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</si>
  <si>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</si>
  <si>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</si>
  <si>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</si>
  <si>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</si>
  <si>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</si>
  <si>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</si>
  <si>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</si>
  <si>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</si>
  <si>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</si>
  <si>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</si>
  <si>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</si>
  <si>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</si>
  <si>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</si>
  <si>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</si>
  <si>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</si>
  <si>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</si>
  <si>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</si>
  <si>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</si>
  <si>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</si>
  <si>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</si>
  <si>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</si>
  <si>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</si>
  <si>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</si>
  <si>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</si>
  <si>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</si>
  <si>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</si>
  <si>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</si>
  <si>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</si>
  <si>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</si>
  <si>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</si>
  <si>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</si>
  <si>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</si>
  <si>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</si>
  <si>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</si>
  <si>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</si>
  <si>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</si>
  <si>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</si>
  <si>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</si>
  <si>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</si>
  <si>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</si>
  <si>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</si>
  <si>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</si>
  <si>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</si>
  <si>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</si>
  <si>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</si>
  <si>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</si>
  <si>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</si>
  <si>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</si>
  <si>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</si>
  <si>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</si>
  <si>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</si>
  <si>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</si>
  <si>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</si>
  <si>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</si>
  <si>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</si>
  <si>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</si>
  <si>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</si>
  <si>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</si>
  <si>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</si>
  <si>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</si>
  <si>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</si>
  <si>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</si>
  <si>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</si>
  <si>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</si>
  <si>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</si>
  <si>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</si>
  <si>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</si>
  <si>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</si>
  <si>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</si>
  <si>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</si>
  <si>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</si>
  <si>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</si>
  <si>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</si>
  <si>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</si>
  <si>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</si>
  <si>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</si>
  <si>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</si>
  <si>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</si>
  <si>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</si>
  <si>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</si>
  <si>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</si>
  <si>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</si>
  <si>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</si>
  <si>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</si>
  <si>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</si>
  <si>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</si>
  <si>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</si>
  <si>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</si>
  <si>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</si>
  <si>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</si>
  <si>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</si>
  <si>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</si>
  <si>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</si>
  <si>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</si>
  <si>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</si>
  <si>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</si>
  <si>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</si>
  <si>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</si>
  <si>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</si>
  <si>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115101201R</t>
  </si>
  <si>
    <t>Čerpání vody</t>
  </si>
  <si>
    <t xml:space="preserve">Čerpání vody po dobu provádění díla, včetně všech souvisejících opatření </t>
  </si>
  <si>
    <t>115101301R</t>
  </si>
  <si>
    <t>Pohotovost čerpací soupravy</t>
  </si>
  <si>
    <t>Pohotovost záložní čerpací soupravy po dobu provádění díla</t>
  </si>
  <si>
    <t>Zpracování, projednání a schválení havarijního plánu, provedení opatření vyplývající z havarijního plánu</t>
  </si>
  <si>
    <t>Zpracování, projednání a schválení povodňového plánu, provedení opatření vyplývajívcí z povodňového plánu</t>
  </si>
  <si>
    <t>Zpracování, projednání a schválení povodňového plánu, provedení opatření vyplývající z povodňového plánu
Zpracování povodňového plánu stavby dle §71 zákona č.254/2001 Sb.včetně zajištění schválení příslušnými orgány správy a Povodím Vltavy s.p.</t>
  </si>
  <si>
    <t>Náklady spojené a vyplývající z plánu BOZP na staveništi na základě platné legislativy na území ČR</t>
  </si>
  <si>
    <t>Vypracování dokumentace skutečného provedení díla, fotodokumentace</t>
  </si>
  <si>
    <t>Vypracování dokumentace skutečného provedení díla (3 paré), včetně fotodokumentace související s prováděním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</si>
</sst>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8"/>
      <color rgb="FF969696"/>
      <name val="Arial CE"/>
    </font>
    <font>
      <b/>
      <sz val="9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3" borderId="8" xfId="0" applyFill="1" applyBorder="1" applyAlignment="1">
      <alignment vertical="center"/>
    </xf>
    <xf numFmtId="0" fontId="19" fillId="3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35" fillId="0" borderId="0" xfId="1" applyFont="1" applyAlignment="1" applyProtection="1">
      <alignment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4" fillId="0" borderId="0" xfId="0" applyFont="1" applyAlignment="1">
      <alignment horizontal="left"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" fontId="19" fillId="4" borderId="23" xfId="0" applyNumberFormat="1" applyFont="1" applyFill="1" applyBorder="1" applyAlignment="1" applyProtection="1">
      <alignment vertical="center"/>
      <protection locked="0"/>
    </xf>
    <xf numFmtId="4" fontId="36" fillId="4" borderId="23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indent="1"/>
    </xf>
    <xf numFmtId="0" fontId="18" fillId="0" borderId="0" xfId="0" applyFont="1" applyAlignment="1">
      <alignment horizontal="left" vertical="center" indent="1"/>
    </xf>
    <xf numFmtId="167" fontId="18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 wrapText="1"/>
      <protection locked="0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767995115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podminky.urs.cz/item/CS_URS_2024_02/767995114" TargetMode="External"/><Relationship Id="rId1" Type="http://schemas.openxmlformats.org/officeDocument/2006/relationships/hyperlink" Target="https://podminky.urs.cz/item/CS_URS_2024_02/767995113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4_02/998767101" TargetMode="External"/><Relationship Id="rId4" Type="http://schemas.openxmlformats.org/officeDocument/2006/relationships/hyperlink" Target="https://podminky.urs.cz/item/CS_URS_2024_02/767995116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85311911" TargetMode="External"/><Relationship Id="rId13" Type="http://schemas.openxmlformats.org/officeDocument/2006/relationships/hyperlink" Target="https://podminky.urs.cz/item/CS_URS_2024_02/997013151" TargetMode="External"/><Relationship Id="rId18" Type="http://schemas.openxmlformats.org/officeDocument/2006/relationships/hyperlink" Target="https://podminky.urs.cz/item/CS_URS_2024_02/998011008" TargetMode="External"/><Relationship Id="rId26" Type="http://schemas.openxmlformats.org/officeDocument/2006/relationships/drawing" Target="../drawings/drawing4.xml"/><Relationship Id="rId3" Type="http://schemas.openxmlformats.org/officeDocument/2006/relationships/hyperlink" Target="https://podminky.urs.cz/item/CS_URS_2024_02/941111811" TargetMode="External"/><Relationship Id="rId21" Type="http://schemas.openxmlformats.org/officeDocument/2006/relationships/hyperlink" Target="https://podminky.urs.cz/item/CS_URS_2024_02/998767192" TargetMode="External"/><Relationship Id="rId7" Type="http://schemas.openxmlformats.org/officeDocument/2006/relationships/hyperlink" Target="https://podminky.urs.cz/item/CS_URS_2024_02/985311111" TargetMode="External"/><Relationship Id="rId12" Type="http://schemas.openxmlformats.org/officeDocument/2006/relationships/hyperlink" Target="https://podminky.urs.cz/item/CS_URS_2024_02/985323911" TargetMode="External"/><Relationship Id="rId17" Type="http://schemas.openxmlformats.org/officeDocument/2006/relationships/hyperlink" Target="https://podminky.urs.cz/item/CS_URS_2024_02/997013841" TargetMode="External"/><Relationship Id="rId25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4_02/941111211" TargetMode="External"/><Relationship Id="rId16" Type="http://schemas.openxmlformats.org/officeDocument/2006/relationships/hyperlink" Target="https://podminky.urs.cz/item/CS_URS_2024_02/997013509" TargetMode="External"/><Relationship Id="rId20" Type="http://schemas.openxmlformats.org/officeDocument/2006/relationships/hyperlink" Target="https://podminky.urs.cz/item/CS_URS_2024_02/998767111" TargetMode="External"/><Relationship Id="rId1" Type="http://schemas.openxmlformats.org/officeDocument/2006/relationships/hyperlink" Target="https://podminky.urs.cz/item/CS_URS_2024_02/941111111" TargetMode="External"/><Relationship Id="rId6" Type="http://schemas.openxmlformats.org/officeDocument/2006/relationships/hyperlink" Target="https://podminky.urs.cz/item/CS_URS_2024_02/985139111" TargetMode="External"/><Relationship Id="rId11" Type="http://schemas.openxmlformats.org/officeDocument/2006/relationships/hyperlink" Target="https://podminky.urs.cz/item/CS_URS_2024_02/985323112" TargetMode="External"/><Relationship Id="rId24" Type="http://schemas.openxmlformats.org/officeDocument/2006/relationships/hyperlink" Target="https://podminky.urs.cz/item/CS_URS_2024_02/789322221" TargetMode="External"/><Relationship Id="rId5" Type="http://schemas.openxmlformats.org/officeDocument/2006/relationships/hyperlink" Target="https://podminky.urs.cz/item/CS_URS_2024_02/985131111" TargetMode="External"/><Relationship Id="rId15" Type="http://schemas.openxmlformats.org/officeDocument/2006/relationships/hyperlink" Target="https://podminky.urs.cz/item/CS_URS_2024_02/997013511" TargetMode="External"/><Relationship Id="rId23" Type="http://schemas.openxmlformats.org/officeDocument/2006/relationships/hyperlink" Target="https://podminky.urs.cz/item/CS_URS_2024_02/789322111" TargetMode="External"/><Relationship Id="rId10" Type="http://schemas.openxmlformats.org/officeDocument/2006/relationships/hyperlink" Target="https://podminky.urs.cz/item/CS_URS_2024_02/985312191" TargetMode="External"/><Relationship Id="rId19" Type="http://schemas.openxmlformats.org/officeDocument/2006/relationships/hyperlink" Target="https://podminky.urs.cz/item/CS_URS_2024_02/767995116" TargetMode="External"/><Relationship Id="rId4" Type="http://schemas.openxmlformats.org/officeDocument/2006/relationships/hyperlink" Target="https://podminky.urs.cz/item/CS_URS_2024_02/953965131" TargetMode="External"/><Relationship Id="rId9" Type="http://schemas.openxmlformats.org/officeDocument/2006/relationships/hyperlink" Target="https://podminky.urs.cz/item/CS_URS_2024_02/985312112" TargetMode="External"/><Relationship Id="rId14" Type="http://schemas.openxmlformats.org/officeDocument/2006/relationships/hyperlink" Target="https://podminky.urs.cz/item/CS_URS_2024_02/997013219" TargetMode="External"/><Relationship Id="rId22" Type="http://schemas.openxmlformats.org/officeDocument/2006/relationships/hyperlink" Target="https://podminky.urs.cz/item/CS_URS_2024_02/78922213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view="pageBreakPreview" zoomScale="60" zoomScaleNormal="100" workbookViewId="0">
      <selection activeCell="AN14" sqref="AN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 x14ac:dyDescent="0.2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0" t="s">
        <v>6</v>
      </c>
      <c r="BT2" s="10" t="s">
        <v>7</v>
      </c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 x14ac:dyDescent="0.2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 x14ac:dyDescent="0.2">
      <c r="B5" s="13"/>
      <c r="D5" s="16" t="s">
        <v>12</v>
      </c>
      <c r="K5" s="279" t="s">
        <v>13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R5" s="13"/>
      <c r="BS5" s="10" t="s">
        <v>6</v>
      </c>
    </row>
    <row r="6" spans="1:74" ht="36.950000000000003" customHeight="1" x14ac:dyDescent="0.2">
      <c r="B6" s="13"/>
      <c r="D6" s="18" t="s">
        <v>14</v>
      </c>
      <c r="K6" s="280" t="s">
        <v>15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R6" s="13"/>
      <c r="BS6" s="10" t="s">
        <v>6</v>
      </c>
    </row>
    <row r="7" spans="1:74" ht="12" customHeight="1" x14ac:dyDescent="0.2">
      <c r="B7" s="13"/>
      <c r="D7" s="19" t="s">
        <v>16</v>
      </c>
      <c r="K7" s="17" t="s">
        <v>17</v>
      </c>
      <c r="AK7" s="19" t="s">
        <v>18</v>
      </c>
      <c r="AN7" s="17" t="s">
        <v>19</v>
      </c>
      <c r="AR7" s="13"/>
      <c r="BS7" s="10" t="s">
        <v>6</v>
      </c>
    </row>
    <row r="8" spans="1:74" ht="12" customHeight="1" x14ac:dyDescent="0.2">
      <c r="B8" s="13"/>
      <c r="D8" s="19" t="s">
        <v>20</v>
      </c>
      <c r="K8" s="17" t="s">
        <v>21</v>
      </c>
      <c r="AK8" s="19" t="s">
        <v>22</v>
      </c>
      <c r="AN8" s="172"/>
      <c r="AR8" s="13"/>
      <c r="BS8" s="10" t="s">
        <v>6</v>
      </c>
    </row>
    <row r="9" spans="1:74" ht="14.45" customHeight="1" x14ac:dyDescent="0.2">
      <c r="B9" s="13"/>
      <c r="AR9" s="13"/>
      <c r="BS9" s="10" t="s">
        <v>6</v>
      </c>
    </row>
    <row r="10" spans="1:74" ht="12" customHeight="1" x14ac:dyDescent="0.2">
      <c r="B10" s="13"/>
      <c r="D10" s="19" t="s">
        <v>23</v>
      </c>
      <c r="AK10" s="19" t="s">
        <v>24</v>
      </c>
      <c r="AN10" s="17" t="s">
        <v>25</v>
      </c>
      <c r="AR10" s="13"/>
      <c r="BS10" s="10" t="s">
        <v>6</v>
      </c>
    </row>
    <row r="11" spans="1:74" ht="18.399999999999999" customHeight="1" x14ac:dyDescent="0.2">
      <c r="B11" s="13"/>
      <c r="E11" s="17" t="s">
        <v>26</v>
      </c>
      <c r="AK11" s="19" t="s">
        <v>27</v>
      </c>
      <c r="AN11" s="17" t="s">
        <v>28</v>
      </c>
      <c r="AR11" s="13"/>
      <c r="BS11" s="10" t="s">
        <v>6</v>
      </c>
    </row>
    <row r="12" spans="1:74" ht="6.95" customHeight="1" x14ac:dyDescent="0.2">
      <c r="B12" s="13"/>
      <c r="AR12" s="13"/>
      <c r="BS12" s="10" t="s">
        <v>6</v>
      </c>
    </row>
    <row r="13" spans="1:74" ht="12" customHeight="1" x14ac:dyDescent="0.2">
      <c r="B13" s="13"/>
      <c r="D13" s="19" t="s">
        <v>29</v>
      </c>
      <c r="AK13" s="19" t="s">
        <v>24</v>
      </c>
      <c r="AN13" s="172" t="s">
        <v>19</v>
      </c>
      <c r="AR13" s="13"/>
      <c r="BS13" s="10" t="s">
        <v>6</v>
      </c>
    </row>
    <row r="14" spans="1:74" ht="12.75" x14ac:dyDescent="0.2">
      <c r="B14" s="13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K14" s="19" t="s">
        <v>27</v>
      </c>
      <c r="AN14" s="172"/>
      <c r="AR14" s="13"/>
      <c r="BS14" s="10" t="s">
        <v>6</v>
      </c>
    </row>
    <row r="15" spans="1:74" ht="6.95" customHeight="1" x14ac:dyDescent="0.2">
      <c r="B15" s="13"/>
      <c r="AR15" s="13"/>
      <c r="BS15" s="10" t="s">
        <v>4</v>
      </c>
    </row>
    <row r="16" spans="1:74" ht="12" customHeight="1" x14ac:dyDescent="0.2">
      <c r="B16" s="13"/>
      <c r="D16" s="19" t="s">
        <v>31</v>
      </c>
      <c r="AK16" s="19" t="s">
        <v>24</v>
      </c>
      <c r="AN16" s="17" t="s">
        <v>32</v>
      </c>
      <c r="AR16" s="13"/>
      <c r="BS16" s="10" t="s">
        <v>4</v>
      </c>
    </row>
    <row r="17" spans="2:71" ht="18.399999999999999" customHeight="1" x14ac:dyDescent="0.2">
      <c r="B17" s="13"/>
      <c r="E17" s="17" t="s">
        <v>33</v>
      </c>
      <c r="AK17" s="19" t="s">
        <v>27</v>
      </c>
      <c r="AN17" s="17" t="s">
        <v>34</v>
      </c>
      <c r="AR17" s="13"/>
      <c r="BS17" s="10" t="s">
        <v>35</v>
      </c>
    </row>
    <row r="18" spans="2:71" ht="6.95" customHeight="1" x14ac:dyDescent="0.2">
      <c r="B18" s="13"/>
      <c r="AR18" s="13"/>
      <c r="BS18" s="10" t="s">
        <v>6</v>
      </c>
    </row>
    <row r="19" spans="2:71" ht="12" customHeight="1" x14ac:dyDescent="0.2">
      <c r="B19" s="13"/>
      <c r="D19" s="19" t="s">
        <v>36</v>
      </c>
      <c r="AK19" s="19"/>
      <c r="AN19" s="17" t="s">
        <v>19</v>
      </c>
      <c r="AR19" s="13"/>
      <c r="BS19" s="10" t="s">
        <v>6</v>
      </c>
    </row>
    <row r="20" spans="2:71" ht="12.75" customHeight="1" x14ac:dyDescent="0.2">
      <c r="B20" s="13"/>
      <c r="E20" s="285" t="s">
        <v>30</v>
      </c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K20" s="19"/>
      <c r="AN20" s="17" t="s">
        <v>19</v>
      </c>
      <c r="AR20" s="13"/>
      <c r="BS20" s="10" t="s">
        <v>35</v>
      </c>
    </row>
    <row r="21" spans="2:71" ht="6.95" customHeight="1" x14ac:dyDescent="0.2">
      <c r="B21" s="13"/>
      <c r="AR21" s="13"/>
    </row>
    <row r="22" spans="2:71" ht="12" customHeight="1" x14ac:dyDescent="0.2">
      <c r="B22" s="13"/>
      <c r="D22" s="19" t="s">
        <v>37</v>
      </c>
      <c r="AR22" s="13"/>
    </row>
    <row r="23" spans="2:71" ht="53.25" customHeight="1" x14ac:dyDescent="0.2">
      <c r="B23" s="13"/>
      <c r="E23" s="281" t="s">
        <v>38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13"/>
    </row>
    <row r="24" spans="2:71" ht="6.95" customHeight="1" x14ac:dyDescent="0.2">
      <c r="B24" s="13"/>
      <c r="AR24" s="13"/>
    </row>
    <row r="25" spans="2:71" ht="6.95" customHeight="1" x14ac:dyDescent="0.2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" customHeight="1" x14ac:dyDescent="0.2">
      <c r="B26" s="21"/>
      <c r="D26" s="22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82">
        <f>ROUND(AG54,2)</f>
        <v>0</v>
      </c>
      <c r="AL26" s="283"/>
      <c r="AM26" s="283"/>
      <c r="AN26" s="283"/>
      <c r="AO26" s="283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284" t="s">
        <v>40</v>
      </c>
      <c r="M28" s="284"/>
      <c r="N28" s="284"/>
      <c r="O28" s="284"/>
      <c r="P28" s="284"/>
      <c r="W28" s="284" t="s">
        <v>41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42</v>
      </c>
      <c r="AL28" s="284"/>
      <c r="AM28" s="284"/>
      <c r="AN28" s="284"/>
      <c r="AO28" s="284"/>
      <c r="AR28" s="21"/>
    </row>
    <row r="29" spans="2:71" s="2" customFormat="1" ht="14.45" customHeight="1" x14ac:dyDescent="0.2">
      <c r="B29" s="24"/>
      <c r="D29" s="19" t="s">
        <v>43</v>
      </c>
      <c r="F29" s="19" t="s">
        <v>44</v>
      </c>
      <c r="L29" s="272">
        <v>0.21</v>
      </c>
      <c r="M29" s="273"/>
      <c r="N29" s="273"/>
      <c r="O29" s="273"/>
      <c r="P29" s="273"/>
      <c r="W29" s="274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4">
        <f>ROUND(AV54, 2)</f>
        <v>0</v>
      </c>
      <c r="AL29" s="273"/>
      <c r="AM29" s="273"/>
      <c r="AN29" s="273"/>
      <c r="AO29" s="273"/>
      <c r="AR29" s="24"/>
    </row>
    <row r="30" spans="2:71" s="2" customFormat="1" ht="14.45" customHeight="1" x14ac:dyDescent="0.2">
      <c r="B30" s="24"/>
      <c r="F30" s="19" t="s">
        <v>45</v>
      </c>
      <c r="L30" s="272">
        <v>0.12</v>
      </c>
      <c r="M30" s="273"/>
      <c r="N30" s="273"/>
      <c r="O30" s="273"/>
      <c r="P30" s="273"/>
      <c r="W30" s="274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4">
        <f>ROUND(AW54, 2)</f>
        <v>0</v>
      </c>
      <c r="AL30" s="273"/>
      <c r="AM30" s="273"/>
      <c r="AN30" s="273"/>
      <c r="AO30" s="273"/>
      <c r="AR30" s="24"/>
    </row>
    <row r="31" spans="2:71" s="2" customFormat="1" ht="14.45" hidden="1" customHeight="1" x14ac:dyDescent="0.2">
      <c r="B31" s="24"/>
      <c r="F31" s="19" t="s">
        <v>46</v>
      </c>
      <c r="L31" s="272">
        <v>0.21</v>
      </c>
      <c r="M31" s="273"/>
      <c r="N31" s="273"/>
      <c r="O31" s="273"/>
      <c r="P31" s="273"/>
      <c r="W31" s="274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4">
        <v>0</v>
      </c>
      <c r="AL31" s="273"/>
      <c r="AM31" s="273"/>
      <c r="AN31" s="273"/>
      <c r="AO31" s="273"/>
      <c r="AR31" s="24"/>
    </row>
    <row r="32" spans="2:71" s="2" customFormat="1" ht="14.45" hidden="1" customHeight="1" x14ac:dyDescent="0.2">
      <c r="B32" s="24"/>
      <c r="F32" s="19" t="s">
        <v>47</v>
      </c>
      <c r="L32" s="272">
        <v>0.12</v>
      </c>
      <c r="M32" s="273"/>
      <c r="N32" s="273"/>
      <c r="O32" s="273"/>
      <c r="P32" s="273"/>
      <c r="W32" s="274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4">
        <v>0</v>
      </c>
      <c r="AL32" s="273"/>
      <c r="AM32" s="273"/>
      <c r="AN32" s="273"/>
      <c r="AO32" s="273"/>
      <c r="AR32" s="24"/>
    </row>
    <row r="33" spans="2:44" s="2" customFormat="1" ht="14.45" hidden="1" customHeight="1" x14ac:dyDescent="0.2">
      <c r="B33" s="24"/>
      <c r="F33" s="19" t="s">
        <v>48</v>
      </c>
      <c r="L33" s="272">
        <v>0</v>
      </c>
      <c r="M33" s="273"/>
      <c r="N33" s="273"/>
      <c r="O33" s="273"/>
      <c r="P33" s="273"/>
      <c r="W33" s="274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4">
        <v>0</v>
      </c>
      <c r="AL33" s="273"/>
      <c r="AM33" s="273"/>
      <c r="AN33" s="273"/>
      <c r="AO33" s="273"/>
      <c r="AR33" s="24"/>
    </row>
    <row r="34" spans="2:44" s="1" customFormat="1" ht="6.95" customHeight="1" x14ac:dyDescent="0.2">
      <c r="B34" s="21"/>
      <c r="AR34" s="21"/>
    </row>
    <row r="35" spans="2:44" s="1" customFormat="1" ht="25.9" customHeight="1" x14ac:dyDescent="0.2">
      <c r="B35" s="21"/>
      <c r="C35" s="25"/>
      <c r="D35" s="26" t="s">
        <v>49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50</v>
      </c>
      <c r="U35" s="27"/>
      <c r="V35" s="27"/>
      <c r="W35" s="27"/>
      <c r="X35" s="278" t="s">
        <v>51</v>
      </c>
      <c r="Y35" s="276"/>
      <c r="Z35" s="276"/>
      <c r="AA35" s="276"/>
      <c r="AB35" s="276"/>
      <c r="AC35" s="27"/>
      <c r="AD35" s="27"/>
      <c r="AE35" s="27"/>
      <c r="AF35" s="27"/>
      <c r="AG35" s="27"/>
      <c r="AH35" s="27"/>
      <c r="AI35" s="27"/>
      <c r="AJ35" s="27"/>
      <c r="AK35" s="275">
        <f>SUM(AK26:AK33)</f>
        <v>0</v>
      </c>
      <c r="AL35" s="276"/>
      <c r="AM35" s="276"/>
      <c r="AN35" s="276"/>
      <c r="AO35" s="277"/>
      <c r="AP35" s="25"/>
      <c r="AQ35" s="25"/>
      <c r="AR35" s="21"/>
    </row>
    <row r="36" spans="2:44" s="1" customFormat="1" ht="6.95" customHeight="1" x14ac:dyDescent="0.2">
      <c r="B36" s="21"/>
      <c r="AR36" s="21"/>
    </row>
    <row r="37" spans="2:44" s="1" customFormat="1" ht="6.95" customHeight="1" x14ac:dyDescent="0.2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21"/>
    </row>
    <row r="41" spans="2:44" s="1" customFormat="1" ht="6.95" customHeight="1" x14ac:dyDescent="0.2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1"/>
    </row>
    <row r="42" spans="2:44" s="1" customFormat="1" ht="24.95" customHeight="1" x14ac:dyDescent="0.2">
      <c r="B42" s="21"/>
      <c r="C42" s="14" t="s">
        <v>52</v>
      </c>
      <c r="AR42" s="21"/>
    </row>
    <row r="43" spans="2:44" s="1" customFormat="1" ht="6.95" customHeight="1" x14ac:dyDescent="0.2">
      <c r="B43" s="21"/>
      <c r="AR43" s="21"/>
    </row>
    <row r="44" spans="2:44" s="3" customFormat="1" ht="12" customHeight="1" x14ac:dyDescent="0.2">
      <c r="B44" s="33"/>
      <c r="C44" s="19" t="s">
        <v>12</v>
      </c>
      <c r="L44" s="3" t="str">
        <f>K5</f>
        <v>024038A</v>
      </c>
      <c r="AR44" s="33"/>
    </row>
    <row r="45" spans="2:44" s="4" customFormat="1" ht="36.950000000000003" customHeight="1" x14ac:dyDescent="0.2">
      <c r="B45" s="34"/>
      <c r="C45" s="35" t="s">
        <v>14</v>
      </c>
      <c r="L45" s="295" t="str">
        <f>K6</f>
        <v>VD Lučina – oprava RU DN 700 L+P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34"/>
    </row>
    <row r="46" spans="2:44" s="1" customFormat="1" ht="6.95" customHeight="1" x14ac:dyDescent="0.2">
      <c r="B46" s="21"/>
      <c r="AR46" s="21"/>
    </row>
    <row r="47" spans="2:44" s="1" customFormat="1" ht="12" customHeight="1" x14ac:dyDescent="0.2">
      <c r="B47" s="21"/>
      <c r="C47" s="19" t="s">
        <v>20</v>
      </c>
      <c r="L47" s="36" t="str">
        <f>IF(K8="","",K8)</f>
        <v>VD Lučina – objekt hráze</v>
      </c>
      <c r="AI47" s="19" t="s">
        <v>22</v>
      </c>
      <c r="AM47" s="304" t="str">
        <f>IF(AN8= "","",AN8)</f>
        <v/>
      </c>
      <c r="AN47" s="304"/>
      <c r="AO47" s="304"/>
      <c r="AP47" s="304"/>
      <c r="AR47" s="21"/>
    </row>
    <row r="48" spans="2:44" s="1" customFormat="1" ht="6.95" customHeight="1" x14ac:dyDescent="0.2">
      <c r="B48" s="21"/>
      <c r="AR48" s="21"/>
    </row>
    <row r="49" spans="1:91" s="1" customFormat="1" ht="15.2" customHeight="1" x14ac:dyDescent="0.2">
      <c r="B49" s="21"/>
      <c r="C49" s="19" t="s">
        <v>23</v>
      </c>
      <c r="L49" s="3" t="str">
        <f>IF(E11= "","",E11)</f>
        <v>Povodí Vltavy, státní podnik</v>
      </c>
      <c r="AI49" s="19" t="s">
        <v>31</v>
      </c>
      <c r="AM49" s="297" t="str">
        <f>IF(E17="","",E17)</f>
        <v>AQUATIS a.s.</v>
      </c>
      <c r="AN49" s="298"/>
      <c r="AO49" s="298"/>
      <c r="AP49" s="298"/>
      <c r="AR49" s="21"/>
      <c r="AS49" s="299" t="s">
        <v>53</v>
      </c>
      <c r="AT49" s="300"/>
      <c r="AU49" s="37"/>
      <c r="AV49" s="37"/>
      <c r="AW49" s="37"/>
      <c r="AX49" s="37"/>
      <c r="AY49" s="37"/>
      <c r="AZ49" s="37"/>
      <c r="BA49" s="37"/>
      <c r="BB49" s="37"/>
      <c r="BC49" s="37"/>
      <c r="BD49" s="38"/>
    </row>
    <row r="50" spans="1:91" s="1" customFormat="1" ht="15.2" customHeight="1" x14ac:dyDescent="0.2">
      <c r="B50" s="21"/>
      <c r="C50" s="19" t="s">
        <v>29</v>
      </c>
      <c r="L50" s="285" t="str">
        <f>IF(E14="","",E14)</f>
        <v/>
      </c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  <c r="AF50" s="285"/>
      <c r="AG50" s="285"/>
      <c r="AH50" s="285"/>
      <c r="AI50" s="19" t="s">
        <v>36</v>
      </c>
      <c r="AM50" s="303" t="str">
        <f>IF(E20="","",E20)</f>
        <v xml:space="preserve"> </v>
      </c>
      <c r="AN50" s="285"/>
      <c r="AO50" s="285"/>
      <c r="AP50" s="285"/>
      <c r="AR50" s="21"/>
      <c r="AS50" s="301"/>
      <c r="AT50" s="302"/>
      <c r="BD50" s="39"/>
    </row>
    <row r="51" spans="1:91" s="1" customFormat="1" ht="10.9" customHeight="1" x14ac:dyDescent="0.2">
      <c r="B51" s="21"/>
      <c r="AR51" s="21"/>
      <c r="AS51" s="301"/>
      <c r="AT51" s="302"/>
      <c r="BD51" s="39"/>
    </row>
    <row r="52" spans="1:91" s="1" customFormat="1" ht="29.25" customHeight="1" x14ac:dyDescent="0.2">
      <c r="B52" s="21"/>
      <c r="C52" s="291" t="s">
        <v>54</v>
      </c>
      <c r="D52" s="292"/>
      <c r="E52" s="292"/>
      <c r="F52" s="292"/>
      <c r="G52" s="292"/>
      <c r="H52" s="40"/>
      <c r="I52" s="293" t="s">
        <v>55</v>
      </c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4" t="s">
        <v>56</v>
      </c>
      <c r="AH52" s="292"/>
      <c r="AI52" s="292"/>
      <c r="AJ52" s="292"/>
      <c r="AK52" s="292"/>
      <c r="AL52" s="292"/>
      <c r="AM52" s="292"/>
      <c r="AN52" s="293" t="s">
        <v>57</v>
      </c>
      <c r="AO52" s="292"/>
      <c r="AP52" s="292"/>
      <c r="AQ52" s="41" t="s">
        <v>58</v>
      </c>
      <c r="AR52" s="21"/>
      <c r="AS52" s="42" t="s">
        <v>59</v>
      </c>
      <c r="AT52" s="43" t="s">
        <v>60</v>
      </c>
      <c r="AU52" s="43" t="s">
        <v>61</v>
      </c>
      <c r="AV52" s="43" t="s">
        <v>62</v>
      </c>
      <c r="AW52" s="43" t="s">
        <v>63</v>
      </c>
      <c r="AX52" s="43" t="s">
        <v>64</v>
      </c>
      <c r="AY52" s="43" t="s">
        <v>65</v>
      </c>
      <c r="AZ52" s="43" t="s">
        <v>66</v>
      </c>
      <c r="BA52" s="43" t="s">
        <v>67</v>
      </c>
      <c r="BB52" s="43" t="s">
        <v>68</v>
      </c>
      <c r="BC52" s="43" t="s">
        <v>69</v>
      </c>
      <c r="BD52" s="44" t="s">
        <v>70</v>
      </c>
    </row>
    <row r="53" spans="1:91" s="1" customFormat="1" ht="10.9" customHeight="1" x14ac:dyDescent="0.2">
      <c r="B53" s="21"/>
      <c r="AR53" s="21"/>
      <c r="AS53" s="45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8"/>
    </row>
    <row r="54" spans="1:91" s="5" customFormat="1" ht="32.450000000000003" customHeight="1" x14ac:dyDescent="0.2">
      <c r="B54" s="46"/>
      <c r="C54" s="47" t="s">
        <v>71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289">
        <f>ROUND(SUM(AG55:AG58),2)</f>
        <v>0</v>
      </c>
      <c r="AH54" s="289"/>
      <c r="AI54" s="289"/>
      <c r="AJ54" s="289"/>
      <c r="AK54" s="289"/>
      <c r="AL54" s="289"/>
      <c r="AM54" s="289"/>
      <c r="AN54" s="290">
        <f>SUM(AG54,AT54)</f>
        <v>0</v>
      </c>
      <c r="AO54" s="290"/>
      <c r="AP54" s="290"/>
      <c r="AQ54" s="49" t="s">
        <v>19</v>
      </c>
      <c r="AR54" s="46"/>
      <c r="AS54" s="50">
        <f>ROUND(SUM(AS55:AS58),2)</f>
        <v>0</v>
      </c>
      <c r="AT54" s="51">
        <f>ROUND(SUM(AV54:AW54),2)</f>
        <v>0</v>
      </c>
      <c r="AU54" s="52">
        <f>ROUND(SUM(AU55:AU58),5)</f>
        <v>512.27297999999996</v>
      </c>
      <c r="AV54" s="51">
        <f>ROUND(AZ54*L29,2)</f>
        <v>0</v>
      </c>
      <c r="AW54" s="51">
        <f>ROUND(BA54*L30,2)</f>
        <v>0</v>
      </c>
      <c r="AX54" s="51">
        <f>ROUND(BB54*L29,2)</f>
        <v>0</v>
      </c>
      <c r="AY54" s="51">
        <f>ROUND(BC54*L30,2)</f>
        <v>0</v>
      </c>
      <c r="AZ54" s="51">
        <f>ROUND(SUM(AZ55:AZ58),2)</f>
        <v>0</v>
      </c>
      <c r="BA54" s="51">
        <f>ROUND(SUM(BA55:BA58),2)</f>
        <v>0</v>
      </c>
      <c r="BB54" s="51">
        <f>ROUND(SUM(BB55:BB58),2)</f>
        <v>0</v>
      </c>
      <c r="BC54" s="51">
        <f>ROUND(SUM(BC55:BC58),2)</f>
        <v>0</v>
      </c>
      <c r="BD54" s="53">
        <f>ROUND(SUM(BD55:BD58),2)</f>
        <v>0</v>
      </c>
      <c r="BS54" s="54" t="s">
        <v>72</v>
      </c>
      <c r="BT54" s="54" t="s">
        <v>73</v>
      </c>
      <c r="BU54" s="55" t="s">
        <v>74</v>
      </c>
      <c r="BV54" s="54" t="s">
        <v>75</v>
      </c>
      <c r="BW54" s="54" t="s">
        <v>5</v>
      </c>
      <c r="BX54" s="54" t="s">
        <v>76</v>
      </c>
      <c r="CL54" s="54" t="s">
        <v>17</v>
      </c>
    </row>
    <row r="55" spans="1:91" s="6" customFormat="1" ht="16.5" customHeight="1" x14ac:dyDescent="0.2">
      <c r="A55" s="56" t="s">
        <v>77</v>
      </c>
      <c r="B55" s="57"/>
      <c r="C55" s="58"/>
      <c r="D55" s="288" t="s">
        <v>78</v>
      </c>
      <c r="E55" s="288"/>
      <c r="F55" s="288"/>
      <c r="G55" s="288"/>
      <c r="H55" s="288"/>
      <c r="I55" s="59"/>
      <c r="J55" s="288" t="s">
        <v>79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6">
        <f>'PS 01 - Technologická čás...'!J30</f>
        <v>0</v>
      </c>
      <c r="AH55" s="287"/>
      <c r="AI55" s="287"/>
      <c r="AJ55" s="287"/>
      <c r="AK55" s="287"/>
      <c r="AL55" s="287"/>
      <c r="AM55" s="287"/>
      <c r="AN55" s="286">
        <f>SUM(AG55,AT55)</f>
        <v>0</v>
      </c>
      <c r="AO55" s="287"/>
      <c r="AP55" s="287"/>
      <c r="AQ55" s="60" t="s">
        <v>80</v>
      </c>
      <c r="AR55" s="57"/>
      <c r="AS55" s="61">
        <v>0</v>
      </c>
      <c r="AT55" s="62">
        <f>ROUND(SUM(AV55:AW55),2)</f>
        <v>0</v>
      </c>
      <c r="AU55" s="63">
        <f>'PS 01 - Technologická čás...'!P82</f>
        <v>57.348879999999994</v>
      </c>
      <c r="AV55" s="62">
        <f>'PS 01 - Technologická čás...'!J33</f>
        <v>0</v>
      </c>
      <c r="AW55" s="62">
        <f>'PS 01 - Technologická čás...'!J34</f>
        <v>0</v>
      </c>
      <c r="AX55" s="62">
        <f>'PS 01 - Technologická čás...'!J35</f>
        <v>0</v>
      </c>
      <c r="AY55" s="62">
        <f>'PS 01 - Technologická čás...'!J36</f>
        <v>0</v>
      </c>
      <c r="AZ55" s="62">
        <f>'PS 01 - Technologická čás...'!F33</f>
        <v>0</v>
      </c>
      <c r="BA55" s="62">
        <f>'PS 01 - Technologická čás...'!F34</f>
        <v>0</v>
      </c>
      <c r="BB55" s="62">
        <f>'PS 01 - Technologická čás...'!F35</f>
        <v>0</v>
      </c>
      <c r="BC55" s="62">
        <f>'PS 01 - Technologická čás...'!F36</f>
        <v>0</v>
      </c>
      <c r="BD55" s="64">
        <f>'PS 01 - Technologická čás...'!F37</f>
        <v>0</v>
      </c>
      <c r="BT55" s="65" t="s">
        <v>81</v>
      </c>
      <c r="BV55" s="65" t="s">
        <v>75</v>
      </c>
      <c r="BW55" s="65" t="s">
        <v>82</v>
      </c>
      <c r="BX55" s="65" t="s">
        <v>5</v>
      </c>
      <c r="CL55" s="65" t="s">
        <v>17</v>
      </c>
      <c r="CM55" s="65" t="s">
        <v>83</v>
      </c>
    </row>
    <row r="56" spans="1:91" s="6" customFormat="1" ht="16.5" customHeight="1" x14ac:dyDescent="0.2">
      <c r="A56" s="56" t="s">
        <v>77</v>
      </c>
      <c r="B56" s="57"/>
      <c r="C56" s="58"/>
      <c r="D56" s="288" t="s">
        <v>84</v>
      </c>
      <c r="E56" s="288"/>
      <c r="F56" s="288"/>
      <c r="G56" s="288"/>
      <c r="H56" s="288"/>
      <c r="I56" s="59"/>
      <c r="J56" s="288" t="s">
        <v>85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6">
        <f>'PS 02 - Technologická čás...'!J30</f>
        <v>0</v>
      </c>
      <c r="AH56" s="287"/>
      <c r="AI56" s="287"/>
      <c r="AJ56" s="287"/>
      <c r="AK56" s="287"/>
      <c r="AL56" s="287"/>
      <c r="AM56" s="287"/>
      <c r="AN56" s="286">
        <f>SUM(AG56,AT56)</f>
        <v>0</v>
      </c>
      <c r="AO56" s="287"/>
      <c r="AP56" s="287"/>
      <c r="AQ56" s="60" t="s">
        <v>80</v>
      </c>
      <c r="AR56" s="57"/>
      <c r="AS56" s="61">
        <v>0</v>
      </c>
      <c r="AT56" s="62">
        <f>ROUND(SUM(AV56:AW56),2)</f>
        <v>0</v>
      </c>
      <c r="AU56" s="63">
        <f>'PS 02 - Technologická čás...'!P81</f>
        <v>0</v>
      </c>
      <c r="AV56" s="62">
        <f>'PS 02 - Technologická čás...'!J33</f>
        <v>0</v>
      </c>
      <c r="AW56" s="62">
        <f>'PS 02 - Technologická čás...'!J34</f>
        <v>0</v>
      </c>
      <c r="AX56" s="62">
        <f>'PS 02 - Technologická čás...'!J35</f>
        <v>0</v>
      </c>
      <c r="AY56" s="62">
        <f>'PS 02 - Technologická čás...'!J36</f>
        <v>0</v>
      </c>
      <c r="AZ56" s="62">
        <f>'PS 02 - Technologická čás...'!F33</f>
        <v>0</v>
      </c>
      <c r="BA56" s="62">
        <f>'PS 02 - Technologická čás...'!F34</f>
        <v>0</v>
      </c>
      <c r="BB56" s="62">
        <f>'PS 02 - Technologická čás...'!F35</f>
        <v>0</v>
      </c>
      <c r="BC56" s="62">
        <f>'PS 02 - Technologická čás...'!F36</f>
        <v>0</v>
      </c>
      <c r="BD56" s="64">
        <f>'PS 02 - Technologická čás...'!F37</f>
        <v>0</v>
      </c>
      <c r="BT56" s="65" t="s">
        <v>81</v>
      </c>
      <c r="BV56" s="65" t="s">
        <v>75</v>
      </c>
      <c r="BW56" s="65" t="s">
        <v>86</v>
      </c>
      <c r="BX56" s="65" t="s">
        <v>5</v>
      </c>
      <c r="CL56" s="65" t="s">
        <v>17</v>
      </c>
      <c r="CM56" s="65" t="s">
        <v>83</v>
      </c>
    </row>
    <row r="57" spans="1:91" s="6" customFormat="1" ht="16.5" customHeight="1" x14ac:dyDescent="0.2">
      <c r="A57" s="56" t="s">
        <v>77</v>
      </c>
      <c r="B57" s="57"/>
      <c r="C57" s="58"/>
      <c r="D57" s="288" t="s">
        <v>87</v>
      </c>
      <c r="E57" s="288"/>
      <c r="F57" s="288"/>
      <c r="G57" s="288"/>
      <c r="H57" s="288"/>
      <c r="I57" s="59"/>
      <c r="J57" s="288" t="s">
        <v>88</v>
      </c>
      <c r="K57" s="288"/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6">
        <f>'SO 01 - Stavební úpravy'!J30</f>
        <v>0</v>
      </c>
      <c r="AH57" s="287"/>
      <c r="AI57" s="287"/>
      <c r="AJ57" s="287"/>
      <c r="AK57" s="287"/>
      <c r="AL57" s="287"/>
      <c r="AM57" s="287"/>
      <c r="AN57" s="286">
        <f>SUM(AG57,AT57)</f>
        <v>0</v>
      </c>
      <c r="AO57" s="287"/>
      <c r="AP57" s="287"/>
      <c r="AQ57" s="60" t="s">
        <v>89</v>
      </c>
      <c r="AR57" s="57"/>
      <c r="AS57" s="61">
        <v>0</v>
      </c>
      <c r="AT57" s="62">
        <f>ROUND(SUM(AV57:AW57),2)</f>
        <v>0</v>
      </c>
      <c r="AU57" s="63">
        <f>'SO 01 - Stavební úpravy'!P87</f>
        <v>454.92409499999997</v>
      </c>
      <c r="AV57" s="62">
        <f>'SO 01 - Stavební úpravy'!J33</f>
        <v>0</v>
      </c>
      <c r="AW57" s="62">
        <f>'SO 01 - Stavební úpravy'!J34</f>
        <v>0</v>
      </c>
      <c r="AX57" s="62">
        <f>'SO 01 - Stavební úpravy'!J35</f>
        <v>0</v>
      </c>
      <c r="AY57" s="62">
        <f>'SO 01 - Stavební úpravy'!J36</f>
        <v>0</v>
      </c>
      <c r="AZ57" s="62">
        <f>'SO 01 - Stavební úpravy'!F33</f>
        <v>0</v>
      </c>
      <c r="BA57" s="62">
        <f>'SO 01 - Stavební úpravy'!F34</f>
        <v>0</v>
      </c>
      <c r="BB57" s="62">
        <f>'SO 01 - Stavební úpravy'!F35</f>
        <v>0</v>
      </c>
      <c r="BC57" s="62">
        <f>'SO 01 - Stavební úpravy'!F36</f>
        <v>0</v>
      </c>
      <c r="BD57" s="64">
        <f>'SO 01 - Stavební úpravy'!F37</f>
        <v>0</v>
      </c>
      <c r="BT57" s="65" t="s">
        <v>81</v>
      </c>
      <c r="BV57" s="65" t="s">
        <v>75</v>
      </c>
      <c r="BW57" s="65" t="s">
        <v>90</v>
      </c>
      <c r="BX57" s="65" t="s">
        <v>5</v>
      </c>
      <c r="CL57" s="65" t="s">
        <v>17</v>
      </c>
      <c r="CM57" s="65" t="s">
        <v>83</v>
      </c>
    </row>
    <row r="58" spans="1:91" s="6" customFormat="1" ht="16.5" customHeight="1" x14ac:dyDescent="0.2">
      <c r="A58" s="56" t="s">
        <v>77</v>
      </c>
      <c r="B58" s="57"/>
      <c r="C58" s="58"/>
      <c r="D58" s="288" t="s">
        <v>91</v>
      </c>
      <c r="E58" s="288"/>
      <c r="F58" s="288"/>
      <c r="G58" s="288"/>
      <c r="H58" s="288"/>
      <c r="I58" s="59"/>
      <c r="J58" s="288" t="s">
        <v>92</v>
      </c>
      <c r="K58" s="288"/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6">
        <f>'VON - Vedlejší a ostatní ...'!J30</f>
        <v>0</v>
      </c>
      <c r="AH58" s="287"/>
      <c r="AI58" s="287"/>
      <c r="AJ58" s="287"/>
      <c r="AK58" s="287"/>
      <c r="AL58" s="287"/>
      <c r="AM58" s="287"/>
      <c r="AN58" s="286">
        <f>SUM(AG58,AT58)</f>
        <v>0</v>
      </c>
      <c r="AO58" s="287"/>
      <c r="AP58" s="287"/>
      <c r="AQ58" s="60" t="s">
        <v>91</v>
      </c>
      <c r="AR58" s="57"/>
      <c r="AS58" s="66">
        <v>0</v>
      </c>
      <c r="AT58" s="67">
        <f>ROUND(SUM(AV58:AW58),2)</f>
        <v>0</v>
      </c>
      <c r="AU58" s="68">
        <f>'VON - Vedlejší a ostatní ...'!P82</f>
        <v>0</v>
      </c>
      <c r="AV58" s="67">
        <f>'VON - Vedlejší a ostatní ...'!J33</f>
        <v>0</v>
      </c>
      <c r="AW58" s="67">
        <f>'VON - Vedlejší a ostatní ...'!J34</f>
        <v>0</v>
      </c>
      <c r="AX58" s="67">
        <f>'VON - Vedlejší a ostatní ...'!J35</f>
        <v>0</v>
      </c>
      <c r="AY58" s="67">
        <f>'VON - Vedlejší a ostatní ...'!J36</f>
        <v>0</v>
      </c>
      <c r="AZ58" s="67">
        <f>'VON - Vedlejší a ostatní ...'!F33</f>
        <v>0</v>
      </c>
      <c r="BA58" s="67">
        <f>'VON - Vedlejší a ostatní ...'!F34</f>
        <v>0</v>
      </c>
      <c r="BB58" s="67">
        <f>'VON - Vedlejší a ostatní ...'!F35</f>
        <v>0</v>
      </c>
      <c r="BC58" s="67">
        <f>'VON - Vedlejší a ostatní ...'!F36</f>
        <v>0</v>
      </c>
      <c r="BD58" s="69">
        <f>'VON - Vedlejší a ostatní ...'!F37</f>
        <v>0</v>
      </c>
      <c r="BT58" s="65" t="s">
        <v>81</v>
      </c>
      <c r="BV58" s="65" t="s">
        <v>75</v>
      </c>
      <c r="BW58" s="65" t="s">
        <v>93</v>
      </c>
      <c r="BX58" s="65" t="s">
        <v>5</v>
      </c>
      <c r="CL58" s="65" t="s">
        <v>17</v>
      </c>
      <c r="CM58" s="65" t="s">
        <v>83</v>
      </c>
    </row>
    <row r="59" spans="1:91" s="1" customFormat="1" ht="30" customHeight="1" x14ac:dyDescent="0.2">
      <c r="B59" s="21"/>
      <c r="AR59" s="21"/>
    </row>
    <row r="60" spans="1:91" s="1" customFormat="1" ht="6.95" customHeight="1" x14ac:dyDescent="0.2">
      <c r="B60" s="29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21"/>
    </row>
  </sheetData>
  <sheetProtection algorithmName="SHA-512" hashValue="KDAnPEETsKa5PvkjsFIyzDITzOewWVXdvv/ul1BBXBytFzaDAWUj2XnXROYFoGsKMlPGCJ6a+6YnIWzF6CJ0Qw==" saltValue="2n6ZhXZcdHPuHmojqKQwBw==" spinCount="100000" sheet="1" objects="1" scenarios="1"/>
  <mergeCells count="55">
    <mergeCell ref="L45:AO45"/>
    <mergeCell ref="AM49:AP49"/>
    <mergeCell ref="AS49:AT51"/>
    <mergeCell ref="AM50:AP50"/>
    <mergeCell ref="L50:AH50"/>
    <mergeCell ref="AM47:AP4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E14:AH14"/>
    <mergeCell ref="E20:AH20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55" location="'PS 01 - Technologická čás...'!C2" display="/" xr:uid="{00000000-0004-0000-0000-000000000000}"/>
    <hyperlink ref="A56" location="'PS 02 - Technologická čás...'!C2" display="/" xr:uid="{00000000-0004-0000-0000-000001000000}"/>
    <hyperlink ref="A57" location="'SO 01 - Stavební úpravy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0"/>
  <sheetViews>
    <sheetView showGridLines="0" view="pageBreakPreview" zoomScale="60" zoomScaleNormal="100" workbookViewId="0">
      <selection activeCell="F12" sqref="F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0" t="s">
        <v>82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83</v>
      </c>
    </row>
    <row r="4" spans="2:46" ht="24.95" customHeight="1" x14ac:dyDescent="0.2">
      <c r="B4" s="13"/>
      <c r="D4" s="14" t="s">
        <v>94</v>
      </c>
      <c r="L4" s="13"/>
      <c r="M4" s="175" t="s">
        <v>10</v>
      </c>
      <c r="AT4" s="10" t="s">
        <v>4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9" t="s">
        <v>14</v>
      </c>
      <c r="L6" s="13"/>
    </row>
    <row r="7" spans="2:46" ht="16.5" customHeight="1" x14ac:dyDescent="0.2">
      <c r="B7" s="13"/>
      <c r="E7" s="306" t="str">
        <f>'Rekapitulace stavby'!K6</f>
        <v>VD Lučina – oprava RU DN 700 L+P</v>
      </c>
      <c r="F7" s="307"/>
      <c r="G7" s="307"/>
      <c r="H7" s="307"/>
      <c r="L7" s="13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95" t="s">
        <v>96</v>
      </c>
      <c r="F9" s="305"/>
      <c r="G9" s="305"/>
      <c r="H9" s="305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19</v>
      </c>
      <c r="L11" s="21"/>
    </row>
    <row r="12" spans="2:46" s="1" customFormat="1" ht="12" customHeight="1" x14ac:dyDescent="0.2">
      <c r="B12" s="21"/>
      <c r="D12" s="19" t="s">
        <v>20</v>
      </c>
      <c r="F12" s="17" t="s">
        <v>21</v>
      </c>
      <c r="I12" s="19" t="s">
        <v>22</v>
      </c>
      <c r="J12" s="173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23</v>
      </c>
      <c r="I14" s="19" t="s">
        <v>24</v>
      </c>
      <c r="J14" s="17" t="s">
        <v>25</v>
      </c>
      <c r="L14" s="21"/>
    </row>
    <row r="15" spans="2:46" s="1" customFormat="1" ht="18" customHeight="1" x14ac:dyDescent="0.2">
      <c r="B15" s="21"/>
      <c r="E15" s="17" t="s">
        <v>26</v>
      </c>
      <c r="I15" s="19" t="s">
        <v>27</v>
      </c>
      <c r="J15" s="17" t="s">
        <v>28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29</v>
      </c>
      <c r="I17" s="19" t="s">
        <v>24</v>
      </c>
      <c r="J17" s="172" t="str">
        <f>'Rekapitulace stavby'!AN13</f>
        <v/>
      </c>
      <c r="L17" s="21"/>
    </row>
    <row r="18" spans="2:12" s="1" customFormat="1" ht="18" customHeight="1" x14ac:dyDescent="0.2">
      <c r="B18" s="21"/>
      <c r="E18" s="285"/>
      <c r="F18" s="285"/>
      <c r="G18" s="285"/>
      <c r="H18" s="285"/>
      <c r="I18" s="19" t="s">
        <v>27</v>
      </c>
      <c r="J18" s="172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31</v>
      </c>
      <c r="I20" s="19" t="s">
        <v>24</v>
      </c>
      <c r="J20" s="17" t="s">
        <v>32</v>
      </c>
      <c r="L20" s="21"/>
    </row>
    <row r="21" spans="2:12" s="1" customFormat="1" ht="18" customHeight="1" x14ac:dyDescent="0.2">
      <c r="B21" s="21"/>
      <c r="E21" s="17" t="s">
        <v>33</v>
      </c>
      <c r="I21" s="19" t="s">
        <v>27</v>
      </c>
      <c r="J21" s="17" t="s">
        <v>34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36</v>
      </c>
      <c r="I23" s="19"/>
      <c r="J23" s="17" t="s">
        <v>19</v>
      </c>
      <c r="L23" s="21"/>
    </row>
    <row r="24" spans="2:12" s="1" customFormat="1" ht="18" customHeight="1" x14ac:dyDescent="0.2">
      <c r="B24" s="21"/>
      <c r="E24" s="172"/>
      <c r="I24" s="19"/>
      <c r="J24" s="17" t="s">
        <v>19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177" customFormat="1" ht="16.5" customHeight="1" x14ac:dyDescent="0.2">
      <c r="B27" s="176"/>
      <c r="E27" s="281" t="s">
        <v>19</v>
      </c>
      <c r="F27" s="281"/>
      <c r="G27" s="281"/>
      <c r="H27" s="281"/>
      <c r="L27" s="176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7"/>
      <c r="E29" s="37"/>
      <c r="F29" s="37"/>
      <c r="G29" s="37"/>
      <c r="H29" s="37"/>
      <c r="I29" s="37"/>
      <c r="J29" s="37"/>
      <c r="K29" s="37"/>
      <c r="L29" s="21"/>
    </row>
    <row r="30" spans="2:12" s="1" customFormat="1" ht="25.35" customHeight="1" x14ac:dyDescent="0.2">
      <c r="B30" s="21"/>
      <c r="D30" s="178" t="s">
        <v>39</v>
      </c>
      <c r="J30" s="169">
        <f>ROUND(J82, 2)</f>
        <v>0</v>
      </c>
      <c r="L30" s="21"/>
    </row>
    <row r="31" spans="2:12" s="1" customFormat="1" ht="6.95" customHeight="1" x14ac:dyDescent="0.2">
      <c r="B31" s="21"/>
      <c r="D31" s="37"/>
      <c r="E31" s="37"/>
      <c r="F31" s="37"/>
      <c r="G31" s="37"/>
      <c r="H31" s="37"/>
      <c r="I31" s="37"/>
      <c r="J31" s="37"/>
      <c r="K31" s="37"/>
      <c r="L31" s="21"/>
    </row>
    <row r="32" spans="2:12" s="1" customFormat="1" ht="14.45" customHeight="1" x14ac:dyDescent="0.2">
      <c r="B32" s="21"/>
      <c r="F32" s="171" t="s">
        <v>41</v>
      </c>
      <c r="I32" s="171" t="s">
        <v>40</v>
      </c>
      <c r="J32" s="171" t="s">
        <v>42</v>
      </c>
      <c r="L32" s="21"/>
    </row>
    <row r="33" spans="2:12" s="1" customFormat="1" ht="14.45" customHeight="1" x14ac:dyDescent="0.2">
      <c r="B33" s="21"/>
      <c r="D33" s="168" t="s">
        <v>43</v>
      </c>
      <c r="E33" s="19" t="s">
        <v>44</v>
      </c>
      <c r="F33" s="179">
        <f>ROUND((SUM(BE82:BE139)),  2)</f>
        <v>0</v>
      </c>
      <c r="I33" s="180">
        <v>0.21</v>
      </c>
      <c r="J33" s="179">
        <f>ROUND(((SUM(BE82:BE139))*I33),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179">
        <f>ROUND((SUM(BF82:BF139)),  2)</f>
        <v>0</v>
      </c>
      <c r="I34" s="180">
        <v>0.12</v>
      </c>
      <c r="J34" s="179">
        <f>ROUND(((SUM(BF82:BF139))*I34),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179">
        <f>ROUND((SUM(BG82:BG139)),  2)</f>
        <v>0</v>
      </c>
      <c r="I35" s="180">
        <v>0.21</v>
      </c>
      <c r="J35" s="179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179">
        <f>ROUND((SUM(BH82:BH139)),  2)</f>
        <v>0</v>
      </c>
      <c r="I36" s="180">
        <v>0.12</v>
      </c>
      <c r="J36" s="179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179">
        <f>ROUND((SUM(BI82:BI139)),  2)</f>
        <v>0</v>
      </c>
      <c r="I37" s="180">
        <v>0</v>
      </c>
      <c r="J37" s="179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181"/>
      <c r="D39" s="182" t="s">
        <v>49</v>
      </c>
      <c r="E39" s="40"/>
      <c r="F39" s="40"/>
      <c r="G39" s="183" t="s">
        <v>50</v>
      </c>
      <c r="H39" s="184" t="s">
        <v>51</v>
      </c>
      <c r="I39" s="40"/>
      <c r="J39" s="185">
        <f>SUM(J30:J37)</f>
        <v>0</v>
      </c>
      <c r="K39" s="186"/>
      <c r="L39" s="21"/>
    </row>
    <row r="40" spans="2:12" s="1" customFormat="1" ht="14.45" customHeight="1" x14ac:dyDescent="0.2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21"/>
    </row>
    <row r="44" spans="2:12" s="1" customFormat="1" ht="6.95" customHeight="1" x14ac:dyDescent="0.2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21"/>
    </row>
    <row r="45" spans="2:12" s="1" customFormat="1" ht="24.95" customHeight="1" x14ac:dyDescent="0.2">
      <c r="B45" s="21"/>
      <c r="C45" s="14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6" t="str">
        <f>E7</f>
        <v>VD Lučina – oprava RU DN 700 L+P</v>
      </c>
      <c r="F48" s="307"/>
      <c r="G48" s="307"/>
      <c r="H48" s="307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95" t="str">
        <f>E9</f>
        <v>PS 01 - Technologická část strojní</v>
      </c>
      <c r="F50" s="305"/>
      <c r="G50" s="305"/>
      <c r="H50" s="305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20</v>
      </c>
      <c r="F52" s="17" t="str">
        <f>F12</f>
        <v>VD Lučina – objekt hráze</v>
      </c>
      <c r="I52" s="19" t="s">
        <v>22</v>
      </c>
      <c r="J52" s="173" t="str">
        <f>IF(J12="","",J12)</f>
        <v/>
      </c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23</v>
      </c>
      <c r="F54" s="17" t="str">
        <f>E15</f>
        <v>Povodí Vltavy, státní podnik</v>
      </c>
      <c r="I54" s="19" t="s">
        <v>31</v>
      </c>
      <c r="J54" s="170" t="str">
        <f>E21</f>
        <v>AQUATIS a.s.</v>
      </c>
      <c r="L54" s="21"/>
    </row>
    <row r="55" spans="2:47" s="1" customFormat="1" ht="15.2" customHeight="1" x14ac:dyDescent="0.2">
      <c r="B55" s="21"/>
      <c r="C55" s="19" t="s">
        <v>29</v>
      </c>
      <c r="F55" s="172"/>
      <c r="I55" s="19" t="s">
        <v>36</v>
      </c>
      <c r="J55" s="174"/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187" t="s">
        <v>98</v>
      </c>
      <c r="D57" s="181"/>
      <c r="E57" s="181"/>
      <c r="F57" s="181"/>
      <c r="G57" s="181"/>
      <c r="H57" s="181"/>
      <c r="I57" s="181"/>
      <c r="J57" s="188" t="s">
        <v>99</v>
      </c>
      <c r="K57" s="181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189" t="s">
        <v>71</v>
      </c>
      <c r="J59" s="169">
        <f>J82</f>
        <v>0</v>
      </c>
      <c r="L59" s="21"/>
      <c r="AU59" s="10" t="s">
        <v>100</v>
      </c>
    </row>
    <row r="60" spans="2:47" s="191" customFormat="1" ht="24.95" customHeight="1" x14ac:dyDescent="0.2">
      <c r="B60" s="190"/>
      <c r="D60" s="192" t="s">
        <v>101</v>
      </c>
      <c r="E60" s="193"/>
      <c r="F60" s="193"/>
      <c r="G60" s="193"/>
      <c r="H60" s="193"/>
      <c r="I60" s="193"/>
      <c r="J60" s="194">
        <f>J83</f>
        <v>0</v>
      </c>
      <c r="L60" s="190"/>
    </row>
    <row r="61" spans="2:47" s="191" customFormat="1" ht="24.95" customHeight="1" x14ac:dyDescent="0.2">
      <c r="B61" s="190"/>
      <c r="D61" s="192" t="s">
        <v>102</v>
      </c>
      <c r="E61" s="193"/>
      <c r="F61" s="193"/>
      <c r="G61" s="193"/>
      <c r="H61" s="193"/>
      <c r="I61" s="193"/>
      <c r="J61" s="194">
        <f>J99</f>
        <v>0</v>
      </c>
      <c r="L61" s="190"/>
    </row>
    <row r="62" spans="2:47" s="196" customFormat="1" ht="19.899999999999999" customHeight="1" x14ac:dyDescent="0.2">
      <c r="B62" s="195"/>
      <c r="D62" s="197" t="s">
        <v>103</v>
      </c>
      <c r="E62" s="198"/>
      <c r="F62" s="198"/>
      <c r="G62" s="198"/>
      <c r="H62" s="198"/>
      <c r="I62" s="198"/>
      <c r="J62" s="199">
        <f>J100</f>
        <v>0</v>
      </c>
      <c r="L62" s="195"/>
    </row>
    <row r="63" spans="2:47" s="1" customFormat="1" ht="21.75" customHeight="1" x14ac:dyDescent="0.2">
      <c r="B63" s="21"/>
      <c r="L63" s="21"/>
    </row>
    <row r="64" spans="2:47" s="1" customFormat="1" ht="6.95" customHeight="1" x14ac:dyDescent="0.2">
      <c r="B64" s="29"/>
      <c r="C64" s="30"/>
      <c r="D64" s="30"/>
      <c r="E64" s="30"/>
      <c r="F64" s="30"/>
      <c r="G64" s="30"/>
      <c r="H64" s="30"/>
      <c r="I64" s="30"/>
      <c r="J64" s="30"/>
      <c r="K64" s="30"/>
      <c r="L64" s="21"/>
    </row>
    <row r="68" spans="2:12" s="1" customFormat="1" ht="6.95" customHeight="1" x14ac:dyDescent="0.2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21"/>
    </row>
    <row r="69" spans="2:12" s="1" customFormat="1" ht="24.95" customHeight="1" x14ac:dyDescent="0.2">
      <c r="B69" s="21"/>
      <c r="C69" s="14" t="s">
        <v>104</v>
      </c>
      <c r="L69" s="21"/>
    </row>
    <row r="70" spans="2:12" s="1" customFormat="1" ht="6.95" customHeight="1" x14ac:dyDescent="0.2">
      <c r="B70" s="21"/>
      <c r="L70" s="21"/>
    </row>
    <row r="71" spans="2:12" s="1" customFormat="1" ht="12" customHeight="1" x14ac:dyDescent="0.2">
      <c r="B71" s="21"/>
      <c r="C71" s="19" t="s">
        <v>14</v>
      </c>
      <c r="L71" s="21"/>
    </row>
    <row r="72" spans="2:12" s="1" customFormat="1" ht="16.5" customHeight="1" x14ac:dyDescent="0.2">
      <c r="B72" s="21"/>
      <c r="E72" s="306" t="str">
        <f>E7</f>
        <v>VD Lučina – oprava RU DN 700 L+P</v>
      </c>
      <c r="F72" s="307"/>
      <c r="G72" s="307"/>
      <c r="H72" s="307"/>
      <c r="L72" s="21"/>
    </row>
    <row r="73" spans="2:12" s="1" customFormat="1" ht="12" customHeight="1" x14ac:dyDescent="0.2">
      <c r="B73" s="21"/>
      <c r="C73" s="19" t="s">
        <v>95</v>
      </c>
      <c r="L73" s="21"/>
    </row>
    <row r="74" spans="2:12" s="1" customFormat="1" ht="16.5" customHeight="1" x14ac:dyDescent="0.2">
      <c r="B74" s="21"/>
      <c r="E74" s="295" t="str">
        <f>E9</f>
        <v>PS 01 - Technologická část strojní</v>
      </c>
      <c r="F74" s="305"/>
      <c r="G74" s="305"/>
      <c r="H74" s="305"/>
      <c r="L74" s="21"/>
    </row>
    <row r="75" spans="2:12" s="1" customFormat="1" ht="6.95" customHeight="1" x14ac:dyDescent="0.2">
      <c r="B75" s="21"/>
      <c r="L75" s="21"/>
    </row>
    <row r="76" spans="2:12" s="1" customFormat="1" ht="12" customHeight="1" x14ac:dyDescent="0.2">
      <c r="B76" s="21"/>
      <c r="C76" s="19" t="s">
        <v>20</v>
      </c>
      <c r="F76" s="17" t="str">
        <f>F12</f>
        <v>VD Lučina – objekt hráze</v>
      </c>
      <c r="I76" s="19" t="s">
        <v>22</v>
      </c>
      <c r="J76" s="173"/>
      <c r="L76" s="21"/>
    </row>
    <row r="77" spans="2:12" s="1" customFormat="1" ht="6.95" customHeight="1" x14ac:dyDescent="0.2">
      <c r="B77" s="21"/>
      <c r="L77" s="21"/>
    </row>
    <row r="78" spans="2:12" s="1" customFormat="1" ht="15.2" customHeight="1" x14ac:dyDescent="0.2">
      <c r="B78" s="21"/>
      <c r="C78" s="19" t="s">
        <v>23</v>
      </c>
      <c r="F78" s="17" t="str">
        <f>E15</f>
        <v>Povodí Vltavy, státní podnik</v>
      </c>
      <c r="I78" s="19" t="s">
        <v>31</v>
      </c>
      <c r="J78" s="170" t="str">
        <f>E21</f>
        <v>AQUATIS a.s.</v>
      </c>
      <c r="L78" s="21"/>
    </row>
    <row r="79" spans="2:12" s="1" customFormat="1" ht="15.2" customHeight="1" x14ac:dyDescent="0.2">
      <c r="B79" s="21"/>
      <c r="C79" s="19" t="s">
        <v>29</v>
      </c>
      <c r="F79" s="172"/>
      <c r="I79" s="19" t="s">
        <v>36</v>
      </c>
      <c r="J79" s="174"/>
      <c r="L79" s="21"/>
    </row>
    <row r="80" spans="2:12" s="1" customFormat="1" ht="10.35" customHeight="1" x14ac:dyDescent="0.2">
      <c r="B80" s="21"/>
      <c r="L80" s="21"/>
    </row>
    <row r="81" spans="2:65" s="7" customFormat="1" ht="29.25" customHeight="1" x14ac:dyDescent="0.2">
      <c r="B81" s="70"/>
      <c r="C81" s="71" t="s">
        <v>105</v>
      </c>
      <c r="D81" s="72" t="s">
        <v>58</v>
      </c>
      <c r="E81" s="72" t="s">
        <v>54</v>
      </c>
      <c r="F81" s="72" t="s">
        <v>55</v>
      </c>
      <c r="G81" s="72" t="s">
        <v>106</v>
      </c>
      <c r="H81" s="72" t="s">
        <v>107</v>
      </c>
      <c r="I81" s="72" t="s">
        <v>108</v>
      </c>
      <c r="J81" s="72" t="s">
        <v>99</v>
      </c>
      <c r="K81" s="73" t="s">
        <v>109</v>
      </c>
      <c r="L81" s="70"/>
      <c r="M81" s="42" t="s">
        <v>19</v>
      </c>
      <c r="N81" s="43" t="s">
        <v>43</v>
      </c>
      <c r="O81" s="43" t="s">
        <v>110</v>
      </c>
      <c r="P81" s="43" t="s">
        <v>111</v>
      </c>
      <c r="Q81" s="43" t="s">
        <v>112</v>
      </c>
      <c r="R81" s="43" t="s">
        <v>113</v>
      </c>
      <c r="S81" s="43" t="s">
        <v>114</v>
      </c>
      <c r="T81" s="44" t="s">
        <v>115</v>
      </c>
    </row>
    <row r="82" spans="2:65" s="1" customFormat="1" ht="22.9" customHeight="1" x14ac:dyDescent="0.25">
      <c r="B82" s="21"/>
      <c r="C82" s="47" t="s">
        <v>116</v>
      </c>
      <c r="J82" s="200">
        <f>BK82</f>
        <v>0</v>
      </c>
      <c r="L82" s="21"/>
      <c r="M82" s="45"/>
      <c r="N82" s="37"/>
      <c r="O82" s="37"/>
      <c r="P82" s="201">
        <f>P83+P99</f>
        <v>57.348879999999994</v>
      </c>
      <c r="Q82" s="37"/>
      <c r="R82" s="201">
        <f>R83+R99</f>
        <v>0.73519999999999996</v>
      </c>
      <c r="S82" s="37"/>
      <c r="T82" s="202">
        <f>T83+T99</f>
        <v>0</v>
      </c>
      <c r="AT82" s="10" t="s">
        <v>72</v>
      </c>
      <c r="AU82" s="10" t="s">
        <v>100</v>
      </c>
      <c r="BK82" s="203">
        <f>BK83+BK99</f>
        <v>0</v>
      </c>
    </row>
    <row r="83" spans="2:65" s="205" customFormat="1" ht="25.9" customHeight="1" x14ac:dyDescent="0.2">
      <c r="B83" s="204"/>
      <c r="D83" s="206" t="s">
        <v>72</v>
      </c>
      <c r="E83" s="207" t="s">
        <v>117</v>
      </c>
      <c r="F83" s="207" t="s">
        <v>79</v>
      </c>
      <c r="J83" s="208">
        <f>BK83</f>
        <v>0</v>
      </c>
      <c r="L83" s="204"/>
      <c r="M83" s="209"/>
      <c r="P83" s="210">
        <f>SUM(P84:P98)</f>
        <v>0</v>
      </c>
      <c r="R83" s="210">
        <f>SUM(R84:R98)</f>
        <v>0</v>
      </c>
      <c r="T83" s="211">
        <f>SUM(T84:T98)</f>
        <v>0</v>
      </c>
      <c r="AR83" s="206" t="s">
        <v>83</v>
      </c>
      <c r="AT83" s="212" t="s">
        <v>72</v>
      </c>
      <c r="AU83" s="212" t="s">
        <v>73</v>
      </c>
      <c r="AY83" s="206" t="s">
        <v>118</v>
      </c>
      <c r="BK83" s="213">
        <f>SUM(BK84:BK98)</f>
        <v>0</v>
      </c>
    </row>
    <row r="84" spans="2:65" s="1" customFormat="1" ht="16.5" customHeight="1" x14ac:dyDescent="0.2">
      <c r="B84" s="21"/>
      <c r="C84" s="214" t="s">
        <v>81</v>
      </c>
      <c r="D84" s="214" t="s">
        <v>119</v>
      </c>
      <c r="E84" s="215" t="s">
        <v>81</v>
      </c>
      <c r="F84" s="216" t="s">
        <v>120</v>
      </c>
      <c r="G84" s="217" t="s">
        <v>121</v>
      </c>
      <c r="H84" s="218">
        <v>2</v>
      </c>
      <c r="I84" s="252"/>
      <c r="J84" s="219">
        <f>ROUND(I84*H84,2)</f>
        <v>0</v>
      </c>
      <c r="K84" s="216" t="s">
        <v>19</v>
      </c>
      <c r="L84" s="21"/>
      <c r="M84" s="220" t="s">
        <v>19</v>
      </c>
      <c r="N84" s="221" t="s">
        <v>44</v>
      </c>
      <c r="O84" s="222">
        <v>0</v>
      </c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24" t="s">
        <v>122</v>
      </c>
      <c r="AT84" s="224" t="s">
        <v>119</v>
      </c>
      <c r="AU84" s="224" t="s">
        <v>81</v>
      </c>
      <c r="AY84" s="10" t="s">
        <v>118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0" t="s">
        <v>81</v>
      </c>
      <c r="BK84" s="225">
        <f>ROUND(I84*H84,2)</f>
        <v>0</v>
      </c>
      <c r="BL84" s="10" t="s">
        <v>122</v>
      </c>
      <c r="BM84" s="224" t="s">
        <v>123</v>
      </c>
    </row>
    <row r="85" spans="2:65" s="1" customFormat="1" x14ac:dyDescent="0.2">
      <c r="B85" s="21"/>
      <c r="D85" s="226" t="s">
        <v>124</v>
      </c>
      <c r="F85" s="227" t="s">
        <v>120</v>
      </c>
      <c r="L85" s="21"/>
      <c r="M85" s="228"/>
      <c r="T85" s="39"/>
      <c r="AT85" s="10" t="s">
        <v>124</v>
      </c>
      <c r="AU85" s="10" t="s">
        <v>81</v>
      </c>
    </row>
    <row r="86" spans="2:65" s="1" customFormat="1" ht="19.5" x14ac:dyDescent="0.2">
      <c r="B86" s="21"/>
      <c r="D86" s="226" t="s">
        <v>125</v>
      </c>
      <c r="F86" s="229" t="s">
        <v>126</v>
      </c>
      <c r="L86" s="21"/>
      <c r="M86" s="228"/>
      <c r="T86" s="39"/>
      <c r="AT86" s="10" t="s">
        <v>125</v>
      </c>
      <c r="AU86" s="10" t="s">
        <v>81</v>
      </c>
    </row>
    <row r="87" spans="2:65" s="1" customFormat="1" ht="16.5" customHeight="1" x14ac:dyDescent="0.2">
      <c r="B87" s="21"/>
      <c r="C87" s="214" t="s">
        <v>83</v>
      </c>
      <c r="D87" s="214" t="s">
        <v>119</v>
      </c>
      <c r="E87" s="215" t="s">
        <v>83</v>
      </c>
      <c r="F87" s="216" t="s">
        <v>127</v>
      </c>
      <c r="G87" s="217" t="s">
        <v>121</v>
      </c>
      <c r="H87" s="218">
        <v>2</v>
      </c>
      <c r="I87" s="252"/>
      <c r="J87" s="219">
        <f>ROUND(I87*H87,2)</f>
        <v>0</v>
      </c>
      <c r="K87" s="216" t="s">
        <v>19</v>
      </c>
      <c r="L87" s="21"/>
      <c r="M87" s="220" t="s">
        <v>19</v>
      </c>
      <c r="N87" s="221" t="s">
        <v>44</v>
      </c>
      <c r="O87" s="222">
        <v>0</v>
      </c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24" t="s">
        <v>122</v>
      </c>
      <c r="AT87" s="224" t="s">
        <v>119</v>
      </c>
      <c r="AU87" s="224" t="s">
        <v>81</v>
      </c>
      <c r="AY87" s="10" t="s">
        <v>118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0" t="s">
        <v>81</v>
      </c>
      <c r="BK87" s="225">
        <f>ROUND(I87*H87,2)</f>
        <v>0</v>
      </c>
      <c r="BL87" s="10" t="s">
        <v>122</v>
      </c>
      <c r="BM87" s="224" t="s">
        <v>128</v>
      </c>
    </row>
    <row r="88" spans="2:65" s="1" customFormat="1" x14ac:dyDescent="0.2">
      <c r="B88" s="21"/>
      <c r="D88" s="226" t="s">
        <v>124</v>
      </c>
      <c r="F88" s="227" t="s">
        <v>127</v>
      </c>
      <c r="L88" s="21"/>
      <c r="M88" s="228"/>
      <c r="T88" s="39"/>
      <c r="AT88" s="10" t="s">
        <v>124</v>
      </c>
      <c r="AU88" s="10" t="s">
        <v>81</v>
      </c>
    </row>
    <row r="89" spans="2:65" s="1" customFormat="1" ht="19.5" x14ac:dyDescent="0.2">
      <c r="B89" s="21"/>
      <c r="D89" s="226" t="s">
        <v>125</v>
      </c>
      <c r="F89" s="229" t="s">
        <v>126</v>
      </c>
      <c r="L89" s="21"/>
      <c r="M89" s="228"/>
      <c r="T89" s="39"/>
      <c r="AT89" s="10" t="s">
        <v>125</v>
      </c>
      <c r="AU89" s="10" t="s">
        <v>81</v>
      </c>
    </row>
    <row r="90" spans="2:65" s="1" customFormat="1" ht="16.5" customHeight="1" x14ac:dyDescent="0.2">
      <c r="B90" s="21"/>
      <c r="C90" s="214" t="s">
        <v>129</v>
      </c>
      <c r="D90" s="214" t="s">
        <v>119</v>
      </c>
      <c r="E90" s="215" t="s">
        <v>129</v>
      </c>
      <c r="F90" s="216" t="s">
        <v>130</v>
      </c>
      <c r="G90" s="217" t="s">
        <v>121</v>
      </c>
      <c r="H90" s="218">
        <v>1</v>
      </c>
      <c r="I90" s="252"/>
      <c r="J90" s="219">
        <f>ROUND(I90*H90,2)</f>
        <v>0</v>
      </c>
      <c r="K90" s="216" t="s">
        <v>19</v>
      </c>
      <c r="L90" s="21"/>
      <c r="M90" s="220" t="s">
        <v>19</v>
      </c>
      <c r="N90" s="221" t="s">
        <v>44</v>
      </c>
      <c r="O90" s="222">
        <v>0</v>
      </c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24" t="s">
        <v>122</v>
      </c>
      <c r="AT90" s="224" t="s">
        <v>119</v>
      </c>
      <c r="AU90" s="224" t="s">
        <v>81</v>
      </c>
      <c r="AY90" s="10" t="s">
        <v>118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0" t="s">
        <v>81</v>
      </c>
      <c r="BK90" s="225">
        <f>ROUND(I90*H90,2)</f>
        <v>0</v>
      </c>
      <c r="BL90" s="10" t="s">
        <v>122</v>
      </c>
      <c r="BM90" s="224" t="s">
        <v>131</v>
      </c>
    </row>
    <row r="91" spans="2:65" s="1" customFormat="1" x14ac:dyDescent="0.2">
      <c r="B91" s="21"/>
      <c r="D91" s="226" t="s">
        <v>124</v>
      </c>
      <c r="F91" s="227" t="s">
        <v>132</v>
      </c>
      <c r="L91" s="21"/>
      <c r="M91" s="228"/>
      <c r="T91" s="39"/>
      <c r="AT91" s="10" t="s">
        <v>124</v>
      </c>
      <c r="AU91" s="10" t="s">
        <v>81</v>
      </c>
    </row>
    <row r="92" spans="2:65" s="1" customFormat="1" ht="19.5" x14ac:dyDescent="0.2">
      <c r="B92" s="21"/>
      <c r="D92" s="226" t="s">
        <v>125</v>
      </c>
      <c r="F92" s="229" t="s">
        <v>126</v>
      </c>
      <c r="L92" s="21"/>
      <c r="M92" s="228"/>
      <c r="T92" s="39"/>
      <c r="AT92" s="10" t="s">
        <v>125</v>
      </c>
      <c r="AU92" s="10" t="s">
        <v>81</v>
      </c>
    </row>
    <row r="93" spans="2:65" s="1" customFormat="1" ht="16.5" customHeight="1" x14ac:dyDescent="0.2">
      <c r="B93" s="21"/>
      <c r="C93" s="214" t="s">
        <v>133</v>
      </c>
      <c r="D93" s="214" t="s">
        <v>119</v>
      </c>
      <c r="E93" s="215" t="s">
        <v>134</v>
      </c>
      <c r="F93" s="216" t="s">
        <v>135</v>
      </c>
      <c r="G93" s="217" t="s">
        <v>218</v>
      </c>
      <c r="H93" s="218">
        <v>2</v>
      </c>
      <c r="I93" s="252"/>
      <c r="J93" s="219">
        <f>ROUND(I93*H93,2)</f>
        <v>0</v>
      </c>
      <c r="K93" s="216" t="s">
        <v>19</v>
      </c>
      <c r="L93" s="21"/>
      <c r="M93" s="220" t="s">
        <v>19</v>
      </c>
      <c r="N93" s="221" t="s">
        <v>44</v>
      </c>
      <c r="O93" s="222">
        <v>0</v>
      </c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24" t="s">
        <v>122</v>
      </c>
      <c r="AT93" s="224" t="s">
        <v>119</v>
      </c>
      <c r="AU93" s="224" t="s">
        <v>81</v>
      </c>
      <c r="AY93" s="10" t="s">
        <v>118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0" t="s">
        <v>81</v>
      </c>
      <c r="BK93" s="225">
        <f>ROUND(I93*H93,2)</f>
        <v>0</v>
      </c>
      <c r="BL93" s="10" t="s">
        <v>122</v>
      </c>
      <c r="BM93" s="224" t="s">
        <v>136</v>
      </c>
    </row>
    <row r="94" spans="2:65" s="1" customFormat="1" x14ac:dyDescent="0.2">
      <c r="B94" s="21"/>
      <c r="D94" s="226" t="s">
        <v>124</v>
      </c>
      <c r="F94" s="227" t="s">
        <v>137</v>
      </c>
      <c r="L94" s="21"/>
      <c r="M94" s="228"/>
      <c r="T94" s="39"/>
      <c r="AT94" s="10" t="s">
        <v>124</v>
      </c>
      <c r="AU94" s="10" t="s">
        <v>81</v>
      </c>
    </row>
    <row r="95" spans="2:65" s="1" customFormat="1" ht="19.5" x14ac:dyDescent="0.2">
      <c r="B95" s="21"/>
      <c r="D95" s="226" t="s">
        <v>125</v>
      </c>
      <c r="F95" s="229" t="s">
        <v>126</v>
      </c>
      <c r="L95" s="21"/>
      <c r="M95" s="228"/>
      <c r="T95" s="39"/>
      <c r="AT95" s="10" t="s">
        <v>125</v>
      </c>
      <c r="AU95" s="10" t="s">
        <v>81</v>
      </c>
    </row>
    <row r="96" spans="2:65" s="1" customFormat="1" ht="16.5" customHeight="1" x14ac:dyDescent="0.2">
      <c r="B96" s="21"/>
      <c r="C96" s="214" t="s">
        <v>134</v>
      </c>
      <c r="D96" s="214" t="s">
        <v>119</v>
      </c>
      <c r="E96" s="215" t="s">
        <v>138</v>
      </c>
      <c r="F96" s="216" t="s">
        <v>139</v>
      </c>
      <c r="G96" s="217" t="s">
        <v>218</v>
      </c>
      <c r="H96" s="218">
        <v>1</v>
      </c>
      <c r="I96" s="252"/>
      <c r="J96" s="219">
        <f>ROUND(I96*H96,2)</f>
        <v>0</v>
      </c>
      <c r="K96" s="216" t="s">
        <v>19</v>
      </c>
      <c r="L96" s="21"/>
      <c r="M96" s="220" t="s">
        <v>19</v>
      </c>
      <c r="N96" s="221" t="s">
        <v>44</v>
      </c>
      <c r="O96" s="222">
        <v>0</v>
      </c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24" t="s">
        <v>122</v>
      </c>
      <c r="AT96" s="224" t="s">
        <v>119</v>
      </c>
      <c r="AU96" s="224" t="s">
        <v>81</v>
      </c>
      <c r="AY96" s="10" t="s">
        <v>118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0" t="s">
        <v>81</v>
      </c>
      <c r="BK96" s="225">
        <f>ROUND(I96*H96,2)</f>
        <v>0</v>
      </c>
      <c r="BL96" s="10" t="s">
        <v>122</v>
      </c>
      <c r="BM96" s="224" t="s">
        <v>140</v>
      </c>
    </row>
    <row r="97" spans="2:65" s="1" customFormat="1" x14ac:dyDescent="0.2">
      <c r="B97" s="21"/>
      <c r="D97" s="226" t="s">
        <v>124</v>
      </c>
      <c r="F97" s="227" t="s">
        <v>139</v>
      </c>
      <c r="L97" s="21"/>
      <c r="M97" s="228"/>
      <c r="T97" s="39"/>
      <c r="AT97" s="10" t="s">
        <v>124</v>
      </c>
      <c r="AU97" s="10" t="s">
        <v>81</v>
      </c>
    </row>
    <row r="98" spans="2:65" s="1" customFormat="1" ht="19.5" x14ac:dyDescent="0.2">
      <c r="B98" s="21"/>
      <c r="D98" s="226" t="s">
        <v>125</v>
      </c>
      <c r="F98" s="229" t="s">
        <v>126</v>
      </c>
      <c r="L98" s="21"/>
      <c r="M98" s="228"/>
      <c r="T98" s="39"/>
      <c r="AT98" s="10" t="s">
        <v>125</v>
      </c>
      <c r="AU98" s="10" t="s">
        <v>81</v>
      </c>
    </row>
    <row r="99" spans="2:65" s="205" customFormat="1" ht="25.9" customHeight="1" x14ac:dyDescent="0.2">
      <c r="B99" s="204"/>
      <c r="D99" s="206" t="s">
        <v>72</v>
      </c>
      <c r="E99" s="207" t="s">
        <v>141</v>
      </c>
      <c r="F99" s="207" t="s">
        <v>142</v>
      </c>
      <c r="J99" s="208">
        <f>BK99</f>
        <v>0</v>
      </c>
      <c r="L99" s="204"/>
      <c r="M99" s="209"/>
      <c r="P99" s="210">
        <f>P100</f>
        <v>57.348879999999994</v>
      </c>
      <c r="R99" s="210">
        <f>R100</f>
        <v>0.73519999999999996</v>
      </c>
      <c r="T99" s="211">
        <f>T100</f>
        <v>0</v>
      </c>
      <c r="AR99" s="206" t="s">
        <v>83</v>
      </c>
      <c r="AT99" s="212" t="s">
        <v>72</v>
      </c>
      <c r="AU99" s="212" t="s">
        <v>73</v>
      </c>
      <c r="AY99" s="206" t="s">
        <v>118</v>
      </c>
      <c r="BK99" s="213">
        <f>BK100</f>
        <v>0</v>
      </c>
    </row>
    <row r="100" spans="2:65" s="205" customFormat="1" ht="22.9" customHeight="1" x14ac:dyDescent="0.2">
      <c r="B100" s="204"/>
      <c r="D100" s="206" t="s">
        <v>72</v>
      </c>
      <c r="E100" s="230" t="s">
        <v>143</v>
      </c>
      <c r="F100" s="230" t="s">
        <v>144</v>
      </c>
      <c r="J100" s="231">
        <f>BK100</f>
        <v>0</v>
      </c>
      <c r="L100" s="204"/>
      <c r="M100" s="209"/>
      <c r="P100" s="210">
        <f>SUM(P101:P139)</f>
        <v>57.348879999999994</v>
      </c>
      <c r="R100" s="210">
        <f>SUM(R101:R139)</f>
        <v>0.73519999999999996</v>
      </c>
      <c r="T100" s="211">
        <f>SUM(T101:T139)</f>
        <v>0</v>
      </c>
      <c r="AR100" s="206" t="s">
        <v>83</v>
      </c>
      <c r="AT100" s="212" t="s">
        <v>72</v>
      </c>
      <c r="AU100" s="212" t="s">
        <v>81</v>
      </c>
      <c r="AY100" s="206" t="s">
        <v>118</v>
      </c>
      <c r="BK100" s="213">
        <f>SUM(BK101:BK139)</f>
        <v>0</v>
      </c>
    </row>
    <row r="101" spans="2:65" s="1" customFormat="1" ht="16.5" customHeight="1" x14ac:dyDescent="0.2">
      <c r="B101" s="21"/>
      <c r="C101" s="214" t="s">
        <v>138</v>
      </c>
      <c r="D101" s="214" t="s">
        <v>119</v>
      </c>
      <c r="E101" s="215" t="s">
        <v>145</v>
      </c>
      <c r="F101" s="216" t="s">
        <v>146</v>
      </c>
      <c r="G101" s="217" t="s">
        <v>147</v>
      </c>
      <c r="H101" s="218">
        <v>20</v>
      </c>
      <c r="I101" s="252"/>
      <c r="J101" s="219">
        <f>ROUND(I101*H101,2)</f>
        <v>0</v>
      </c>
      <c r="K101" s="216" t="s">
        <v>148</v>
      </c>
      <c r="L101" s="21"/>
      <c r="M101" s="220" t="s">
        <v>19</v>
      </c>
      <c r="N101" s="221" t="s">
        <v>44</v>
      </c>
      <c r="O101" s="222">
        <v>0.14599999999999999</v>
      </c>
      <c r="P101" s="222">
        <f>O101*H101</f>
        <v>2.92</v>
      </c>
      <c r="Q101" s="222">
        <v>6.0000000000000002E-5</v>
      </c>
      <c r="R101" s="222">
        <f>Q101*H101</f>
        <v>1.2000000000000001E-3</v>
      </c>
      <c r="S101" s="222">
        <v>0</v>
      </c>
      <c r="T101" s="223">
        <f>S101*H101</f>
        <v>0</v>
      </c>
      <c r="AR101" s="224" t="s">
        <v>122</v>
      </c>
      <c r="AT101" s="224" t="s">
        <v>119</v>
      </c>
      <c r="AU101" s="224" t="s">
        <v>83</v>
      </c>
      <c r="AY101" s="10" t="s">
        <v>118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0" t="s">
        <v>81</v>
      </c>
      <c r="BK101" s="225">
        <f>ROUND(I101*H101,2)</f>
        <v>0</v>
      </c>
      <c r="BL101" s="10" t="s">
        <v>122</v>
      </c>
      <c r="BM101" s="224" t="s">
        <v>149</v>
      </c>
    </row>
    <row r="102" spans="2:65" s="1" customFormat="1" x14ac:dyDescent="0.2">
      <c r="B102" s="21"/>
      <c r="D102" s="226" t="s">
        <v>124</v>
      </c>
      <c r="F102" s="227" t="s">
        <v>150</v>
      </c>
      <c r="L102" s="21"/>
      <c r="M102" s="228"/>
      <c r="T102" s="39"/>
      <c r="AT102" s="10" t="s">
        <v>124</v>
      </c>
      <c r="AU102" s="10" t="s">
        <v>83</v>
      </c>
    </row>
    <row r="103" spans="2:65" s="1" customFormat="1" x14ac:dyDescent="0.2">
      <c r="B103" s="21"/>
      <c r="D103" s="232" t="s">
        <v>151</v>
      </c>
      <c r="F103" s="74" t="s">
        <v>152</v>
      </c>
      <c r="L103" s="21"/>
      <c r="M103" s="228"/>
      <c r="T103" s="39"/>
      <c r="AT103" s="10" t="s">
        <v>151</v>
      </c>
      <c r="AU103" s="10" t="s">
        <v>83</v>
      </c>
    </row>
    <row r="104" spans="2:65" s="1" customFormat="1" ht="16.5" customHeight="1" x14ac:dyDescent="0.2">
      <c r="B104" s="21"/>
      <c r="C104" s="233" t="s">
        <v>153</v>
      </c>
      <c r="D104" s="233" t="s">
        <v>154</v>
      </c>
      <c r="E104" s="234" t="s">
        <v>155</v>
      </c>
      <c r="F104" s="235" t="s">
        <v>156</v>
      </c>
      <c r="G104" s="236" t="s">
        <v>147</v>
      </c>
      <c r="H104" s="237">
        <v>20</v>
      </c>
      <c r="I104" s="253"/>
      <c r="J104" s="238">
        <f>ROUND(I104*H104,2)</f>
        <v>0</v>
      </c>
      <c r="K104" s="235" t="s">
        <v>19</v>
      </c>
      <c r="L104" s="239"/>
      <c r="M104" s="240" t="s">
        <v>19</v>
      </c>
      <c r="N104" s="241" t="s">
        <v>44</v>
      </c>
      <c r="O104" s="222">
        <v>0</v>
      </c>
      <c r="P104" s="222">
        <f>O104*H104</f>
        <v>0</v>
      </c>
      <c r="Q104" s="222">
        <v>1E-3</v>
      </c>
      <c r="R104" s="222">
        <f>Q104*H104</f>
        <v>0.02</v>
      </c>
      <c r="S104" s="222">
        <v>0</v>
      </c>
      <c r="T104" s="223">
        <f>S104*H104</f>
        <v>0</v>
      </c>
      <c r="AR104" s="224" t="s">
        <v>157</v>
      </c>
      <c r="AT104" s="224" t="s">
        <v>154</v>
      </c>
      <c r="AU104" s="224" t="s">
        <v>83</v>
      </c>
      <c r="AY104" s="10" t="s">
        <v>118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0" t="s">
        <v>81</v>
      </c>
      <c r="BK104" s="225">
        <f>ROUND(I104*H104,2)</f>
        <v>0</v>
      </c>
      <c r="BL104" s="10" t="s">
        <v>122</v>
      </c>
      <c r="BM104" s="224" t="s">
        <v>158</v>
      </c>
    </row>
    <row r="105" spans="2:65" s="1" customFormat="1" x14ac:dyDescent="0.2">
      <c r="B105" s="21"/>
      <c r="D105" s="226" t="s">
        <v>124</v>
      </c>
      <c r="F105" s="227" t="s">
        <v>159</v>
      </c>
      <c r="L105" s="21"/>
      <c r="M105" s="228"/>
      <c r="T105" s="39"/>
      <c r="AT105" s="10" t="s">
        <v>124</v>
      </c>
      <c r="AU105" s="10" t="s">
        <v>83</v>
      </c>
    </row>
    <row r="106" spans="2:65" s="1" customFormat="1" ht="19.5" x14ac:dyDescent="0.2">
      <c r="B106" s="21"/>
      <c r="D106" s="226" t="s">
        <v>125</v>
      </c>
      <c r="F106" s="229" t="s">
        <v>126</v>
      </c>
      <c r="L106" s="21"/>
      <c r="M106" s="228"/>
      <c r="T106" s="39"/>
      <c r="AT106" s="10" t="s">
        <v>125</v>
      </c>
      <c r="AU106" s="10" t="s">
        <v>83</v>
      </c>
    </row>
    <row r="107" spans="2:65" s="243" customFormat="1" x14ac:dyDescent="0.2">
      <c r="B107" s="242"/>
      <c r="D107" s="226" t="s">
        <v>160</v>
      </c>
      <c r="E107" s="244" t="s">
        <v>19</v>
      </c>
      <c r="F107" s="245" t="s">
        <v>161</v>
      </c>
      <c r="H107" s="246">
        <v>20</v>
      </c>
      <c r="L107" s="242"/>
      <c r="M107" s="247"/>
      <c r="T107" s="248"/>
      <c r="AT107" s="244" t="s">
        <v>160</v>
      </c>
      <c r="AU107" s="244" t="s">
        <v>83</v>
      </c>
      <c r="AV107" s="243" t="s">
        <v>83</v>
      </c>
      <c r="AW107" s="243" t="s">
        <v>35</v>
      </c>
      <c r="AX107" s="243" t="s">
        <v>81</v>
      </c>
      <c r="AY107" s="244" t="s">
        <v>118</v>
      </c>
    </row>
    <row r="108" spans="2:65" s="1" customFormat="1" ht="16.5" customHeight="1" x14ac:dyDescent="0.2">
      <c r="B108" s="21"/>
      <c r="C108" s="214" t="s">
        <v>162</v>
      </c>
      <c r="D108" s="214" t="s">
        <v>119</v>
      </c>
      <c r="E108" s="215" t="s">
        <v>163</v>
      </c>
      <c r="F108" s="216" t="s">
        <v>164</v>
      </c>
      <c r="G108" s="217" t="s">
        <v>147</v>
      </c>
      <c r="H108" s="218">
        <v>80</v>
      </c>
      <c r="I108" s="252"/>
      <c r="J108" s="219">
        <f>ROUND(I108*H108,2)</f>
        <v>0</v>
      </c>
      <c r="K108" s="216" t="s">
        <v>148</v>
      </c>
      <c r="L108" s="21"/>
      <c r="M108" s="220" t="s">
        <v>19</v>
      </c>
      <c r="N108" s="221" t="s">
        <v>44</v>
      </c>
      <c r="O108" s="222">
        <v>9.6000000000000002E-2</v>
      </c>
      <c r="P108" s="222">
        <f>O108*H108</f>
        <v>7.68</v>
      </c>
      <c r="Q108" s="222">
        <v>5.0000000000000002E-5</v>
      </c>
      <c r="R108" s="222">
        <f>Q108*H108</f>
        <v>4.0000000000000001E-3</v>
      </c>
      <c r="S108" s="222">
        <v>0</v>
      </c>
      <c r="T108" s="223">
        <f>S108*H108</f>
        <v>0</v>
      </c>
      <c r="AR108" s="224" t="s">
        <v>122</v>
      </c>
      <c r="AT108" s="224" t="s">
        <v>119</v>
      </c>
      <c r="AU108" s="224" t="s">
        <v>83</v>
      </c>
      <c r="AY108" s="10" t="s">
        <v>118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0" t="s">
        <v>81</v>
      </c>
      <c r="BK108" s="225">
        <f>ROUND(I108*H108,2)</f>
        <v>0</v>
      </c>
      <c r="BL108" s="10" t="s">
        <v>122</v>
      </c>
      <c r="BM108" s="224" t="s">
        <v>165</v>
      </c>
    </row>
    <row r="109" spans="2:65" s="1" customFormat="1" x14ac:dyDescent="0.2">
      <c r="B109" s="21"/>
      <c r="D109" s="226" t="s">
        <v>124</v>
      </c>
      <c r="F109" s="227" t="s">
        <v>166</v>
      </c>
      <c r="L109" s="21"/>
      <c r="M109" s="228"/>
      <c r="T109" s="39"/>
      <c r="AT109" s="10" t="s">
        <v>124</v>
      </c>
      <c r="AU109" s="10" t="s">
        <v>83</v>
      </c>
    </row>
    <row r="110" spans="2:65" s="1" customFormat="1" x14ac:dyDescent="0.2">
      <c r="B110" s="21"/>
      <c r="D110" s="232" t="s">
        <v>151</v>
      </c>
      <c r="F110" s="74" t="s">
        <v>167</v>
      </c>
      <c r="L110" s="21"/>
      <c r="M110" s="228"/>
      <c r="T110" s="39"/>
      <c r="AT110" s="10" t="s">
        <v>151</v>
      </c>
      <c r="AU110" s="10" t="s">
        <v>83</v>
      </c>
    </row>
    <row r="111" spans="2:65" s="1" customFormat="1" ht="16.5" customHeight="1" x14ac:dyDescent="0.2">
      <c r="B111" s="21"/>
      <c r="C111" s="233" t="s">
        <v>168</v>
      </c>
      <c r="D111" s="233" t="s">
        <v>154</v>
      </c>
      <c r="E111" s="234" t="s">
        <v>169</v>
      </c>
      <c r="F111" s="235" t="s">
        <v>170</v>
      </c>
      <c r="G111" s="236" t="s">
        <v>147</v>
      </c>
      <c r="H111" s="237">
        <v>80</v>
      </c>
      <c r="I111" s="253"/>
      <c r="J111" s="238">
        <f>ROUND(I111*H111,2)</f>
        <v>0</v>
      </c>
      <c r="K111" s="235" t="s">
        <v>19</v>
      </c>
      <c r="L111" s="239"/>
      <c r="M111" s="240" t="s">
        <v>19</v>
      </c>
      <c r="N111" s="241" t="s">
        <v>44</v>
      </c>
      <c r="O111" s="222">
        <v>0</v>
      </c>
      <c r="P111" s="222">
        <f>O111*H111</f>
        <v>0</v>
      </c>
      <c r="Q111" s="222">
        <v>1E-3</v>
      </c>
      <c r="R111" s="222">
        <f>Q111*H111</f>
        <v>0.08</v>
      </c>
      <c r="S111" s="222">
        <v>0</v>
      </c>
      <c r="T111" s="223">
        <f>S111*H111</f>
        <v>0</v>
      </c>
      <c r="AR111" s="224" t="s">
        <v>157</v>
      </c>
      <c r="AT111" s="224" t="s">
        <v>154</v>
      </c>
      <c r="AU111" s="224" t="s">
        <v>83</v>
      </c>
      <c r="AY111" s="10" t="s">
        <v>118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0" t="s">
        <v>81</v>
      </c>
      <c r="BK111" s="225">
        <f>ROUND(I111*H111,2)</f>
        <v>0</v>
      </c>
      <c r="BL111" s="10" t="s">
        <v>122</v>
      </c>
      <c r="BM111" s="224" t="s">
        <v>171</v>
      </c>
    </row>
    <row r="112" spans="2:65" s="1" customFormat="1" x14ac:dyDescent="0.2">
      <c r="B112" s="21"/>
      <c r="D112" s="226" t="s">
        <v>124</v>
      </c>
      <c r="F112" s="227" t="s">
        <v>170</v>
      </c>
      <c r="L112" s="21"/>
      <c r="M112" s="228"/>
      <c r="T112" s="39"/>
      <c r="AT112" s="10" t="s">
        <v>124</v>
      </c>
      <c r="AU112" s="10" t="s">
        <v>83</v>
      </c>
    </row>
    <row r="113" spans="2:65" s="1" customFormat="1" ht="19.5" x14ac:dyDescent="0.2">
      <c r="B113" s="21"/>
      <c r="D113" s="226" t="s">
        <v>125</v>
      </c>
      <c r="F113" s="229" t="s">
        <v>126</v>
      </c>
      <c r="L113" s="21"/>
      <c r="M113" s="228"/>
      <c r="T113" s="39"/>
      <c r="AT113" s="10" t="s">
        <v>125</v>
      </c>
      <c r="AU113" s="10" t="s">
        <v>83</v>
      </c>
    </row>
    <row r="114" spans="2:65" s="243" customFormat="1" x14ac:dyDescent="0.2">
      <c r="B114" s="242"/>
      <c r="D114" s="226" t="s">
        <v>160</v>
      </c>
      <c r="E114" s="244" t="s">
        <v>19</v>
      </c>
      <c r="F114" s="245" t="s">
        <v>172</v>
      </c>
      <c r="H114" s="246">
        <v>80</v>
      </c>
      <c r="L114" s="242"/>
      <c r="M114" s="247"/>
      <c r="T114" s="248"/>
      <c r="AT114" s="244" t="s">
        <v>160</v>
      </c>
      <c r="AU114" s="244" t="s">
        <v>83</v>
      </c>
      <c r="AV114" s="243" t="s">
        <v>83</v>
      </c>
      <c r="AW114" s="243" t="s">
        <v>35</v>
      </c>
      <c r="AX114" s="243" t="s">
        <v>81</v>
      </c>
      <c r="AY114" s="244" t="s">
        <v>118</v>
      </c>
    </row>
    <row r="115" spans="2:65" s="1" customFormat="1" ht="16.5" customHeight="1" x14ac:dyDescent="0.2">
      <c r="B115" s="21"/>
      <c r="C115" s="214" t="s">
        <v>173</v>
      </c>
      <c r="D115" s="214" t="s">
        <v>119</v>
      </c>
      <c r="E115" s="215" t="s">
        <v>174</v>
      </c>
      <c r="F115" s="216" t="s">
        <v>175</v>
      </c>
      <c r="G115" s="217" t="s">
        <v>147</v>
      </c>
      <c r="H115" s="218">
        <v>60</v>
      </c>
      <c r="I115" s="252"/>
      <c r="J115" s="219">
        <f>ROUND(I115*H115,2)</f>
        <v>0</v>
      </c>
      <c r="K115" s="216" t="s">
        <v>148</v>
      </c>
      <c r="L115" s="21"/>
      <c r="M115" s="220" t="s">
        <v>19</v>
      </c>
      <c r="N115" s="221" t="s">
        <v>44</v>
      </c>
      <c r="O115" s="222">
        <v>8.2000000000000003E-2</v>
      </c>
      <c r="P115" s="222">
        <f>O115*H115</f>
        <v>4.92</v>
      </c>
      <c r="Q115" s="222">
        <v>5.0000000000000002E-5</v>
      </c>
      <c r="R115" s="222">
        <f>Q115*H115</f>
        <v>3.0000000000000001E-3</v>
      </c>
      <c r="S115" s="222">
        <v>0</v>
      </c>
      <c r="T115" s="223">
        <f>S115*H115</f>
        <v>0</v>
      </c>
      <c r="AR115" s="224" t="s">
        <v>122</v>
      </c>
      <c r="AT115" s="224" t="s">
        <v>119</v>
      </c>
      <c r="AU115" s="224" t="s">
        <v>83</v>
      </c>
      <c r="AY115" s="10" t="s">
        <v>118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0" t="s">
        <v>81</v>
      </c>
      <c r="BK115" s="225">
        <f>ROUND(I115*H115,2)</f>
        <v>0</v>
      </c>
      <c r="BL115" s="10" t="s">
        <v>122</v>
      </c>
      <c r="BM115" s="224" t="s">
        <v>176</v>
      </c>
    </row>
    <row r="116" spans="2:65" s="1" customFormat="1" x14ac:dyDescent="0.2">
      <c r="B116" s="21"/>
      <c r="D116" s="226" t="s">
        <v>124</v>
      </c>
      <c r="F116" s="227" t="s">
        <v>177</v>
      </c>
      <c r="L116" s="21"/>
      <c r="M116" s="228"/>
      <c r="T116" s="39"/>
      <c r="AT116" s="10" t="s">
        <v>124</v>
      </c>
      <c r="AU116" s="10" t="s">
        <v>83</v>
      </c>
    </row>
    <row r="117" spans="2:65" s="1" customFormat="1" x14ac:dyDescent="0.2">
      <c r="B117" s="21"/>
      <c r="D117" s="232" t="s">
        <v>151</v>
      </c>
      <c r="F117" s="74" t="s">
        <v>178</v>
      </c>
      <c r="L117" s="21"/>
      <c r="M117" s="228"/>
      <c r="T117" s="39"/>
      <c r="AT117" s="10" t="s">
        <v>151</v>
      </c>
      <c r="AU117" s="10" t="s">
        <v>83</v>
      </c>
    </row>
    <row r="118" spans="2:65" s="1" customFormat="1" ht="16.5" customHeight="1" x14ac:dyDescent="0.2">
      <c r="B118" s="21"/>
      <c r="C118" s="233" t="s">
        <v>179</v>
      </c>
      <c r="D118" s="233" t="s">
        <v>154</v>
      </c>
      <c r="E118" s="234" t="s">
        <v>180</v>
      </c>
      <c r="F118" s="235" t="s">
        <v>181</v>
      </c>
      <c r="G118" s="236" t="s">
        <v>147</v>
      </c>
      <c r="H118" s="237">
        <v>60</v>
      </c>
      <c r="I118" s="253"/>
      <c r="J118" s="238">
        <f>ROUND(I118*H118,2)</f>
        <v>0</v>
      </c>
      <c r="K118" s="235" t="s">
        <v>19</v>
      </c>
      <c r="L118" s="239"/>
      <c r="M118" s="240" t="s">
        <v>19</v>
      </c>
      <c r="N118" s="241" t="s">
        <v>44</v>
      </c>
      <c r="O118" s="222">
        <v>0</v>
      </c>
      <c r="P118" s="222">
        <f>O118*H118</f>
        <v>0</v>
      </c>
      <c r="Q118" s="222">
        <v>1E-3</v>
      </c>
      <c r="R118" s="222">
        <f>Q118*H118</f>
        <v>0.06</v>
      </c>
      <c r="S118" s="222">
        <v>0</v>
      </c>
      <c r="T118" s="223">
        <f>S118*H118</f>
        <v>0</v>
      </c>
      <c r="AR118" s="224" t="s">
        <v>157</v>
      </c>
      <c r="AT118" s="224" t="s">
        <v>154</v>
      </c>
      <c r="AU118" s="224" t="s">
        <v>83</v>
      </c>
      <c r="AY118" s="10" t="s">
        <v>118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0" t="s">
        <v>81</v>
      </c>
      <c r="BK118" s="225">
        <f>ROUND(I118*H118,2)</f>
        <v>0</v>
      </c>
      <c r="BL118" s="10" t="s">
        <v>122</v>
      </c>
      <c r="BM118" s="224" t="s">
        <v>182</v>
      </c>
    </row>
    <row r="119" spans="2:65" s="1" customFormat="1" x14ac:dyDescent="0.2">
      <c r="B119" s="21"/>
      <c r="D119" s="226" t="s">
        <v>124</v>
      </c>
      <c r="F119" s="227" t="s">
        <v>181</v>
      </c>
      <c r="L119" s="21"/>
      <c r="M119" s="228"/>
      <c r="T119" s="39"/>
      <c r="AT119" s="10" t="s">
        <v>124</v>
      </c>
      <c r="AU119" s="10" t="s">
        <v>83</v>
      </c>
    </row>
    <row r="120" spans="2:65" s="1" customFormat="1" ht="19.5" x14ac:dyDescent="0.2">
      <c r="B120" s="21"/>
      <c r="D120" s="226" t="s">
        <v>125</v>
      </c>
      <c r="F120" s="229" t="s">
        <v>126</v>
      </c>
      <c r="L120" s="21"/>
      <c r="M120" s="228"/>
      <c r="T120" s="39"/>
      <c r="AT120" s="10" t="s">
        <v>125</v>
      </c>
      <c r="AU120" s="10" t="s">
        <v>83</v>
      </c>
    </row>
    <row r="121" spans="2:65" s="243" customFormat="1" x14ac:dyDescent="0.2">
      <c r="B121" s="242"/>
      <c r="D121" s="226" t="s">
        <v>160</v>
      </c>
      <c r="E121" s="244" t="s">
        <v>19</v>
      </c>
      <c r="F121" s="245" t="s">
        <v>183</v>
      </c>
      <c r="H121" s="246">
        <v>60</v>
      </c>
      <c r="L121" s="242"/>
      <c r="M121" s="247"/>
      <c r="T121" s="248"/>
      <c r="AT121" s="244" t="s">
        <v>160</v>
      </c>
      <c r="AU121" s="244" t="s">
        <v>83</v>
      </c>
      <c r="AV121" s="243" t="s">
        <v>83</v>
      </c>
      <c r="AW121" s="243" t="s">
        <v>35</v>
      </c>
      <c r="AX121" s="243" t="s">
        <v>81</v>
      </c>
      <c r="AY121" s="244" t="s">
        <v>118</v>
      </c>
    </row>
    <row r="122" spans="2:65" s="1" customFormat="1" ht="16.5" customHeight="1" x14ac:dyDescent="0.2">
      <c r="B122" s="21"/>
      <c r="C122" s="214" t="s">
        <v>8</v>
      </c>
      <c r="D122" s="214" t="s">
        <v>119</v>
      </c>
      <c r="E122" s="215" t="s">
        <v>184</v>
      </c>
      <c r="F122" s="216" t="s">
        <v>185</v>
      </c>
      <c r="G122" s="217" t="s">
        <v>147</v>
      </c>
      <c r="H122" s="218">
        <v>540</v>
      </c>
      <c r="I122" s="252"/>
      <c r="J122" s="219">
        <f>ROUND(I122*H122,2)</f>
        <v>0</v>
      </c>
      <c r="K122" s="216" t="s">
        <v>148</v>
      </c>
      <c r="L122" s="21"/>
      <c r="M122" s="220" t="s">
        <v>19</v>
      </c>
      <c r="N122" s="221" t="s">
        <v>44</v>
      </c>
      <c r="O122" s="222">
        <v>7.4999999999999997E-2</v>
      </c>
      <c r="P122" s="222">
        <f>O122*H122</f>
        <v>40.5</v>
      </c>
      <c r="Q122" s="222">
        <v>5.0000000000000002E-5</v>
      </c>
      <c r="R122" s="222">
        <f>Q122*H122</f>
        <v>2.7E-2</v>
      </c>
      <c r="S122" s="222">
        <v>0</v>
      </c>
      <c r="T122" s="223">
        <f>S122*H122</f>
        <v>0</v>
      </c>
      <c r="AR122" s="224" t="s">
        <v>122</v>
      </c>
      <c r="AT122" s="224" t="s">
        <v>119</v>
      </c>
      <c r="AU122" s="224" t="s">
        <v>83</v>
      </c>
      <c r="AY122" s="10" t="s">
        <v>118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0" t="s">
        <v>81</v>
      </c>
      <c r="BK122" s="225">
        <f>ROUND(I122*H122,2)</f>
        <v>0</v>
      </c>
      <c r="BL122" s="10" t="s">
        <v>122</v>
      </c>
      <c r="BM122" s="224" t="s">
        <v>186</v>
      </c>
    </row>
    <row r="123" spans="2:65" s="1" customFormat="1" x14ac:dyDescent="0.2">
      <c r="B123" s="21"/>
      <c r="D123" s="226" t="s">
        <v>124</v>
      </c>
      <c r="F123" s="227" t="s">
        <v>187</v>
      </c>
      <c r="L123" s="21"/>
      <c r="M123" s="228"/>
      <c r="T123" s="39"/>
      <c r="AT123" s="10" t="s">
        <v>124</v>
      </c>
      <c r="AU123" s="10" t="s">
        <v>83</v>
      </c>
    </row>
    <row r="124" spans="2:65" s="1" customFormat="1" x14ac:dyDescent="0.2">
      <c r="B124" s="21"/>
      <c r="D124" s="232" t="s">
        <v>151</v>
      </c>
      <c r="F124" s="74" t="s">
        <v>188</v>
      </c>
      <c r="L124" s="21"/>
      <c r="M124" s="228"/>
      <c r="T124" s="39"/>
      <c r="AT124" s="10" t="s">
        <v>151</v>
      </c>
      <c r="AU124" s="10" t="s">
        <v>83</v>
      </c>
    </row>
    <row r="125" spans="2:65" s="1" customFormat="1" ht="16.5" customHeight="1" x14ac:dyDescent="0.2">
      <c r="B125" s="21"/>
      <c r="C125" s="233" t="s">
        <v>189</v>
      </c>
      <c r="D125" s="233" t="s">
        <v>154</v>
      </c>
      <c r="E125" s="234" t="s">
        <v>190</v>
      </c>
      <c r="F125" s="235" t="s">
        <v>191</v>
      </c>
      <c r="G125" s="236" t="s">
        <v>147</v>
      </c>
      <c r="H125" s="237">
        <v>160</v>
      </c>
      <c r="I125" s="253"/>
      <c r="J125" s="238">
        <f>ROUND(I125*H125,2)</f>
        <v>0</v>
      </c>
      <c r="K125" s="235" t="s">
        <v>19</v>
      </c>
      <c r="L125" s="239"/>
      <c r="M125" s="240" t="s">
        <v>19</v>
      </c>
      <c r="N125" s="241" t="s">
        <v>44</v>
      </c>
      <c r="O125" s="222">
        <v>0</v>
      </c>
      <c r="P125" s="222">
        <f>O125*H125</f>
        <v>0</v>
      </c>
      <c r="Q125" s="222">
        <v>1E-3</v>
      </c>
      <c r="R125" s="222">
        <f>Q125*H125</f>
        <v>0.16</v>
      </c>
      <c r="S125" s="222">
        <v>0</v>
      </c>
      <c r="T125" s="223">
        <f>S125*H125</f>
        <v>0</v>
      </c>
      <c r="AR125" s="224" t="s">
        <v>157</v>
      </c>
      <c r="AT125" s="224" t="s">
        <v>154</v>
      </c>
      <c r="AU125" s="224" t="s">
        <v>83</v>
      </c>
      <c r="AY125" s="10" t="s">
        <v>118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0" t="s">
        <v>81</v>
      </c>
      <c r="BK125" s="225">
        <f>ROUND(I125*H125,2)</f>
        <v>0</v>
      </c>
      <c r="BL125" s="10" t="s">
        <v>122</v>
      </c>
      <c r="BM125" s="224" t="s">
        <v>192</v>
      </c>
    </row>
    <row r="126" spans="2:65" s="1" customFormat="1" x14ac:dyDescent="0.2">
      <c r="B126" s="21"/>
      <c r="D126" s="226" t="s">
        <v>124</v>
      </c>
      <c r="F126" s="227" t="s">
        <v>191</v>
      </c>
      <c r="L126" s="21"/>
      <c r="M126" s="228"/>
      <c r="T126" s="39"/>
      <c r="AT126" s="10" t="s">
        <v>124</v>
      </c>
      <c r="AU126" s="10" t="s">
        <v>83</v>
      </c>
    </row>
    <row r="127" spans="2:65" s="1" customFormat="1" ht="19.5" x14ac:dyDescent="0.2">
      <c r="B127" s="21"/>
      <c r="D127" s="226" t="s">
        <v>125</v>
      </c>
      <c r="F127" s="229" t="s">
        <v>126</v>
      </c>
      <c r="L127" s="21"/>
      <c r="M127" s="228"/>
      <c r="T127" s="39"/>
      <c r="AT127" s="10" t="s">
        <v>125</v>
      </c>
      <c r="AU127" s="10" t="s">
        <v>83</v>
      </c>
    </row>
    <row r="128" spans="2:65" s="243" customFormat="1" x14ac:dyDescent="0.2">
      <c r="B128" s="242"/>
      <c r="D128" s="226" t="s">
        <v>160</v>
      </c>
      <c r="E128" s="244" t="s">
        <v>19</v>
      </c>
      <c r="F128" s="245" t="s">
        <v>193</v>
      </c>
      <c r="H128" s="246">
        <v>160</v>
      </c>
      <c r="L128" s="242"/>
      <c r="M128" s="247"/>
      <c r="T128" s="248"/>
      <c r="AT128" s="244" t="s">
        <v>160</v>
      </c>
      <c r="AU128" s="244" t="s">
        <v>83</v>
      </c>
      <c r="AV128" s="243" t="s">
        <v>83</v>
      </c>
      <c r="AW128" s="243" t="s">
        <v>35</v>
      </c>
      <c r="AX128" s="243" t="s">
        <v>81</v>
      </c>
      <c r="AY128" s="244" t="s">
        <v>118</v>
      </c>
    </row>
    <row r="129" spans="2:65" s="1" customFormat="1" ht="16.5" customHeight="1" x14ac:dyDescent="0.2">
      <c r="B129" s="21"/>
      <c r="C129" s="233" t="s">
        <v>194</v>
      </c>
      <c r="D129" s="233" t="s">
        <v>154</v>
      </c>
      <c r="E129" s="234" t="s">
        <v>195</v>
      </c>
      <c r="F129" s="235" t="s">
        <v>196</v>
      </c>
      <c r="G129" s="236" t="s">
        <v>147</v>
      </c>
      <c r="H129" s="237">
        <v>170</v>
      </c>
      <c r="I129" s="253"/>
      <c r="J129" s="238">
        <f>ROUND(I129*H129,2)</f>
        <v>0</v>
      </c>
      <c r="K129" s="235" t="s">
        <v>19</v>
      </c>
      <c r="L129" s="239"/>
      <c r="M129" s="240" t="s">
        <v>19</v>
      </c>
      <c r="N129" s="241" t="s">
        <v>44</v>
      </c>
      <c r="O129" s="222">
        <v>0</v>
      </c>
      <c r="P129" s="222">
        <f>O129*H129</f>
        <v>0</v>
      </c>
      <c r="Q129" s="222">
        <v>1E-3</v>
      </c>
      <c r="R129" s="222">
        <f>Q129*H129</f>
        <v>0.17</v>
      </c>
      <c r="S129" s="222">
        <v>0</v>
      </c>
      <c r="T129" s="223">
        <f>S129*H129</f>
        <v>0</v>
      </c>
      <c r="AR129" s="224" t="s">
        <v>157</v>
      </c>
      <c r="AT129" s="224" t="s">
        <v>154</v>
      </c>
      <c r="AU129" s="224" t="s">
        <v>83</v>
      </c>
      <c r="AY129" s="10" t="s">
        <v>118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0" t="s">
        <v>81</v>
      </c>
      <c r="BK129" s="225">
        <f>ROUND(I129*H129,2)</f>
        <v>0</v>
      </c>
      <c r="BL129" s="10" t="s">
        <v>122</v>
      </c>
      <c r="BM129" s="224" t="s">
        <v>197</v>
      </c>
    </row>
    <row r="130" spans="2:65" s="1" customFormat="1" x14ac:dyDescent="0.2">
      <c r="B130" s="21"/>
      <c r="D130" s="226" t="s">
        <v>124</v>
      </c>
      <c r="F130" s="227" t="s">
        <v>196</v>
      </c>
      <c r="L130" s="21"/>
      <c r="M130" s="228"/>
      <c r="T130" s="39"/>
      <c r="AT130" s="10" t="s">
        <v>124</v>
      </c>
      <c r="AU130" s="10" t="s">
        <v>83</v>
      </c>
    </row>
    <row r="131" spans="2:65" s="1" customFormat="1" ht="19.5" x14ac:dyDescent="0.2">
      <c r="B131" s="21"/>
      <c r="D131" s="226" t="s">
        <v>125</v>
      </c>
      <c r="F131" s="229" t="s">
        <v>126</v>
      </c>
      <c r="L131" s="21"/>
      <c r="M131" s="228"/>
      <c r="T131" s="39"/>
      <c r="AT131" s="10" t="s">
        <v>125</v>
      </c>
      <c r="AU131" s="10" t="s">
        <v>83</v>
      </c>
    </row>
    <row r="132" spans="2:65" s="243" customFormat="1" x14ac:dyDescent="0.2">
      <c r="B132" s="242"/>
      <c r="D132" s="226" t="s">
        <v>160</v>
      </c>
      <c r="E132" s="244" t="s">
        <v>19</v>
      </c>
      <c r="F132" s="245" t="s">
        <v>198</v>
      </c>
      <c r="H132" s="246">
        <v>170</v>
      </c>
      <c r="L132" s="242"/>
      <c r="M132" s="247"/>
      <c r="T132" s="248"/>
      <c r="AT132" s="244" t="s">
        <v>160</v>
      </c>
      <c r="AU132" s="244" t="s">
        <v>83</v>
      </c>
      <c r="AV132" s="243" t="s">
        <v>83</v>
      </c>
      <c r="AW132" s="243" t="s">
        <v>35</v>
      </c>
      <c r="AX132" s="243" t="s">
        <v>81</v>
      </c>
      <c r="AY132" s="244" t="s">
        <v>118</v>
      </c>
    </row>
    <row r="133" spans="2:65" s="1" customFormat="1" ht="16.5" customHeight="1" x14ac:dyDescent="0.2">
      <c r="B133" s="21"/>
      <c r="C133" s="233" t="s">
        <v>199</v>
      </c>
      <c r="D133" s="233" t="s">
        <v>154</v>
      </c>
      <c r="E133" s="234" t="s">
        <v>200</v>
      </c>
      <c r="F133" s="235" t="s">
        <v>201</v>
      </c>
      <c r="G133" s="236" t="s">
        <v>147</v>
      </c>
      <c r="H133" s="237">
        <v>210</v>
      </c>
      <c r="I133" s="253"/>
      <c r="J133" s="238">
        <f>ROUND(I133*H133,2)</f>
        <v>0</v>
      </c>
      <c r="K133" s="235" t="s">
        <v>19</v>
      </c>
      <c r="L133" s="239"/>
      <c r="M133" s="240" t="s">
        <v>19</v>
      </c>
      <c r="N133" s="241" t="s">
        <v>44</v>
      </c>
      <c r="O133" s="222">
        <v>0</v>
      </c>
      <c r="P133" s="222">
        <f>O133*H133</f>
        <v>0</v>
      </c>
      <c r="Q133" s="222">
        <v>1E-3</v>
      </c>
      <c r="R133" s="222">
        <f>Q133*H133</f>
        <v>0.21</v>
      </c>
      <c r="S133" s="222">
        <v>0</v>
      </c>
      <c r="T133" s="223">
        <f>S133*H133</f>
        <v>0</v>
      </c>
      <c r="AR133" s="224" t="s">
        <v>157</v>
      </c>
      <c r="AT133" s="224" t="s">
        <v>154</v>
      </c>
      <c r="AU133" s="224" t="s">
        <v>83</v>
      </c>
      <c r="AY133" s="10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0" t="s">
        <v>81</v>
      </c>
      <c r="BK133" s="225">
        <f>ROUND(I133*H133,2)</f>
        <v>0</v>
      </c>
      <c r="BL133" s="10" t="s">
        <v>122</v>
      </c>
      <c r="BM133" s="224" t="s">
        <v>202</v>
      </c>
    </row>
    <row r="134" spans="2:65" s="1" customFormat="1" x14ac:dyDescent="0.2">
      <c r="B134" s="21"/>
      <c r="D134" s="226" t="s">
        <v>124</v>
      </c>
      <c r="F134" s="227" t="s">
        <v>201</v>
      </c>
      <c r="L134" s="21"/>
      <c r="M134" s="228"/>
      <c r="T134" s="39"/>
      <c r="AT134" s="10" t="s">
        <v>124</v>
      </c>
      <c r="AU134" s="10" t="s">
        <v>83</v>
      </c>
    </row>
    <row r="135" spans="2:65" s="1" customFormat="1" ht="19.5" x14ac:dyDescent="0.2">
      <c r="B135" s="21"/>
      <c r="D135" s="226" t="s">
        <v>125</v>
      </c>
      <c r="F135" s="229" t="s">
        <v>126</v>
      </c>
      <c r="L135" s="21"/>
      <c r="M135" s="228"/>
      <c r="T135" s="39"/>
      <c r="AT135" s="10" t="s">
        <v>125</v>
      </c>
      <c r="AU135" s="10" t="s">
        <v>83</v>
      </c>
    </row>
    <row r="136" spans="2:65" s="243" customFormat="1" x14ac:dyDescent="0.2">
      <c r="B136" s="242"/>
      <c r="D136" s="226" t="s">
        <v>160</v>
      </c>
      <c r="E136" s="244" t="s">
        <v>19</v>
      </c>
      <c r="F136" s="245" t="s">
        <v>203</v>
      </c>
      <c r="H136" s="246">
        <v>210</v>
      </c>
      <c r="L136" s="242"/>
      <c r="M136" s="247"/>
      <c r="T136" s="248"/>
      <c r="AT136" s="244" t="s">
        <v>160</v>
      </c>
      <c r="AU136" s="244" t="s">
        <v>83</v>
      </c>
      <c r="AV136" s="243" t="s">
        <v>83</v>
      </c>
      <c r="AW136" s="243" t="s">
        <v>35</v>
      </c>
      <c r="AX136" s="243" t="s">
        <v>81</v>
      </c>
      <c r="AY136" s="244" t="s">
        <v>118</v>
      </c>
    </row>
    <row r="137" spans="2:65" s="1" customFormat="1" ht="16.5" customHeight="1" x14ac:dyDescent="0.2">
      <c r="B137" s="21"/>
      <c r="C137" s="214" t="s">
        <v>122</v>
      </c>
      <c r="D137" s="214" t="s">
        <v>119</v>
      </c>
      <c r="E137" s="215" t="s">
        <v>204</v>
      </c>
      <c r="F137" s="216" t="s">
        <v>205</v>
      </c>
      <c r="G137" s="217" t="s">
        <v>206</v>
      </c>
      <c r="H137" s="218">
        <v>0.73499999999999999</v>
      </c>
      <c r="I137" s="252"/>
      <c r="J137" s="219">
        <f>ROUND(I137*H137,2)</f>
        <v>0</v>
      </c>
      <c r="K137" s="216" t="s">
        <v>148</v>
      </c>
      <c r="L137" s="21"/>
      <c r="M137" s="220" t="s">
        <v>19</v>
      </c>
      <c r="N137" s="221" t="s">
        <v>44</v>
      </c>
      <c r="O137" s="222">
        <v>1.8080000000000001</v>
      </c>
      <c r="P137" s="222">
        <f>O137*H137</f>
        <v>1.3288800000000001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24" t="s">
        <v>122</v>
      </c>
      <c r="AT137" s="224" t="s">
        <v>119</v>
      </c>
      <c r="AU137" s="224" t="s">
        <v>83</v>
      </c>
      <c r="AY137" s="10" t="s">
        <v>118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0" t="s">
        <v>81</v>
      </c>
      <c r="BK137" s="225">
        <f>ROUND(I137*H137,2)</f>
        <v>0</v>
      </c>
      <c r="BL137" s="10" t="s">
        <v>122</v>
      </c>
      <c r="BM137" s="224" t="s">
        <v>207</v>
      </c>
    </row>
    <row r="138" spans="2:65" s="1" customFormat="1" ht="19.5" x14ac:dyDescent="0.2">
      <c r="B138" s="21"/>
      <c r="D138" s="226" t="s">
        <v>124</v>
      </c>
      <c r="F138" s="227" t="s">
        <v>208</v>
      </c>
      <c r="L138" s="21"/>
      <c r="M138" s="228"/>
      <c r="T138" s="39"/>
      <c r="AT138" s="10" t="s">
        <v>124</v>
      </c>
      <c r="AU138" s="10" t="s">
        <v>83</v>
      </c>
    </row>
    <row r="139" spans="2:65" s="1" customFormat="1" x14ac:dyDescent="0.2">
      <c r="B139" s="21"/>
      <c r="D139" s="232" t="s">
        <v>151</v>
      </c>
      <c r="F139" s="74" t="s">
        <v>209</v>
      </c>
      <c r="L139" s="21"/>
      <c r="M139" s="249"/>
      <c r="N139" s="250"/>
      <c r="O139" s="250"/>
      <c r="P139" s="250"/>
      <c r="Q139" s="250"/>
      <c r="R139" s="250"/>
      <c r="S139" s="250"/>
      <c r="T139" s="251"/>
      <c r="AT139" s="10" t="s">
        <v>151</v>
      </c>
      <c r="AU139" s="10" t="s">
        <v>83</v>
      </c>
    </row>
    <row r="140" spans="2:65" s="1" customFormat="1" ht="6.95" customHeight="1" x14ac:dyDescent="0.2">
      <c r="B140" s="29"/>
      <c r="C140" s="30"/>
      <c r="D140" s="30"/>
      <c r="E140" s="30"/>
      <c r="F140" s="30"/>
      <c r="G140" s="30"/>
      <c r="H140" s="30"/>
      <c r="I140" s="30"/>
      <c r="J140" s="30"/>
      <c r="K140" s="30"/>
      <c r="L140" s="21"/>
    </row>
  </sheetData>
  <sheetProtection algorithmName="SHA-512" hashValue="EjD7HusV8P4Sc5XzuHa4BGOoPcRdbcOAviBjSsx3xMxmsTY+XGSpMymwPLB2AlK14yO7fL1YJD3M6Yk2qzL7tQ==" saltValue="m2QfeKgRiPsEwXs94hbRMQ==" spinCount="100000" sheet="1" objects="1" scenarios="1"/>
  <autoFilter ref="C81:K139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100-000000000000}"/>
    <hyperlink ref="F110" r:id="rId2" xr:uid="{00000000-0004-0000-0100-000001000000}"/>
    <hyperlink ref="F117" r:id="rId3" xr:uid="{00000000-0004-0000-0100-000002000000}"/>
    <hyperlink ref="F124" r:id="rId4" xr:uid="{00000000-0004-0000-0100-000003000000}"/>
    <hyperlink ref="F139" r:id="rId5" xr:uid="{00000000-0004-0000-0100-00000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6"/>
  <sheetViews>
    <sheetView showGridLines="0" view="pageBreakPreview" topLeftCell="A2" zoomScale="60" zoomScaleNormal="100" workbookViewId="0">
      <selection activeCell="J18" sqref="J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0" t="s">
        <v>86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83</v>
      </c>
    </row>
    <row r="4" spans="2:46" ht="24.95" customHeight="1" x14ac:dyDescent="0.2">
      <c r="B4" s="13"/>
      <c r="D4" s="14" t="s">
        <v>94</v>
      </c>
      <c r="L4" s="13"/>
      <c r="M4" s="175" t="s">
        <v>10</v>
      </c>
      <c r="AT4" s="10" t="s">
        <v>4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9" t="s">
        <v>14</v>
      </c>
      <c r="L6" s="13"/>
    </row>
    <row r="7" spans="2:46" ht="16.5" customHeight="1" x14ac:dyDescent="0.2">
      <c r="B7" s="13"/>
      <c r="E7" s="306" t="str">
        <f>'Rekapitulace stavby'!K6</f>
        <v>VD Lučina – oprava RU DN 700 L+P</v>
      </c>
      <c r="F7" s="307"/>
      <c r="G7" s="307"/>
      <c r="H7" s="307"/>
      <c r="L7" s="13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95" t="s">
        <v>210</v>
      </c>
      <c r="F9" s="305"/>
      <c r="G9" s="305"/>
      <c r="H9" s="305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19</v>
      </c>
      <c r="L11" s="21"/>
    </row>
    <row r="12" spans="2:46" s="1" customFormat="1" ht="12" customHeight="1" x14ac:dyDescent="0.2">
      <c r="B12" s="21"/>
      <c r="D12" s="19" t="s">
        <v>20</v>
      </c>
      <c r="F12" s="17" t="s">
        <v>21</v>
      </c>
      <c r="I12" s="19" t="s">
        <v>22</v>
      </c>
      <c r="J12" s="173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23</v>
      </c>
      <c r="I14" s="19" t="s">
        <v>24</v>
      </c>
      <c r="J14" s="17" t="s">
        <v>25</v>
      </c>
      <c r="L14" s="21"/>
    </row>
    <row r="15" spans="2:46" s="1" customFormat="1" ht="18" customHeight="1" x14ac:dyDescent="0.2">
      <c r="B15" s="21"/>
      <c r="E15" s="17" t="s">
        <v>26</v>
      </c>
      <c r="I15" s="19" t="s">
        <v>27</v>
      </c>
      <c r="J15" s="17" t="s">
        <v>28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29</v>
      </c>
      <c r="I17" s="19" t="s">
        <v>24</v>
      </c>
      <c r="J17" s="172" t="str">
        <f>'Rekapitulace stavby'!AN13</f>
        <v/>
      </c>
      <c r="L17" s="21"/>
    </row>
    <row r="18" spans="2:12" s="1" customFormat="1" ht="18" customHeight="1" x14ac:dyDescent="0.2">
      <c r="B18" s="21"/>
      <c r="E18" s="285"/>
      <c r="F18" s="285"/>
      <c r="G18" s="285"/>
      <c r="H18" s="285"/>
      <c r="I18" s="19" t="s">
        <v>27</v>
      </c>
      <c r="J18" s="172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31</v>
      </c>
      <c r="I20" s="19" t="s">
        <v>24</v>
      </c>
      <c r="J20" s="17" t="s">
        <v>32</v>
      </c>
      <c r="L20" s="21"/>
    </row>
    <row r="21" spans="2:12" s="1" customFormat="1" ht="18" customHeight="1" x14ac:dyDescent="0.2">
      <c r="B21" s="21"/>
      <c r="E21" s="17" t="s">
        <v>33</v>
      </c>
      <c r="I21" s="19" t="s">
        <v>27</v>
      </c>
      <c r="J21" s="17" t="s">
        <v>34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36</v>
      </c>
      <c r="I23" s="19"/>
      <c r="J23" s="17" t="s">
        <v>19</v>
      </c>
      <c r="L23" s="21"/>
    </row>
    <row r="24" spans="2:12" s="1" customFormat="1" ht="18" customHeight="1" x14ac:dyDescent="0.2">
      <c r="B24" s="21"/>
      <c r="E24" s="172"/>
      <c r="I24" s="19"/>
      <c r="J24" s="17" t="s">
        <v>19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177" customFormat="1" ht="16.5" customHeight="1" x14ac:dyDescent="0.2">
      <c r="B27" s="176"/>
      <c r="E27" s="281" t="s">
        <v>19</v>
      </c>
      <c r="F27" s="281"/>
      <c r="G27" s="281"/>
      <c r="H27" s="281"/>
      <c r="L27" s="176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7"/>
      <c r="E29" s="37"/>
      <c r="F29" s="37"/>
      <c r="G29" s="37"/>
      <c r="H29" s="37"/>
      <c r="I29" s="37"/>
      <c r="J29" s="37"/>
      <c r="K29" s="37"/>
      <c r="L29" s="21"/>
    </row>
    <row r="30" spans="2:12" s="1" customFormat="1" ht="25.35" customHeight="1" x14ac:dyDescent="0.2">
      <c r="B30" s="21"/>
      <c r="D30" s="178" t="s">
        <v>39</v>
      </c>
      <c r="J30" s="169">
        <f>ROUND(J81, 2)</f>
        <v>0</v>
      </c>
      <c r="L30" s="21"/>
    </row>
    <row r="31" spans="2:12" s="1" customFormat="1" ht="6.95" customHeight="1" x14ac:dyDescent="0.2">
      <c r="B31" s="21"/>
      <c r="D31" s="37"/>
      <c r="E31" s="37"/>
      <c r="F31" s="37"/>
      <c r="G31" s="37"/>
      <c r="H31" s="37"/>
      <c r="I31" s="37"/>
      <c r="J31" s="37"/>
      <c r="K31" s="37"/>
      <c r="L31" s="21"/>
    </row>
    <row r="32" spans="2:12" s="1" customFormat="1" ht="14.45" customHeight="1" x14ac:dyDescent="0.2">
      <c r="B32" s="21"/>
      <c r="F32" s="171" t="s">
        <v>41</v>
      </c>
      <c r="I32" s="171" t="s">
        <v>40</v>
      </c>
      <c r="J32" s="171" t="s">
        <v>42</v>
      </c>
      <c r="L32" s="21"/>
    </row>
    <row r="33" spans="2:12" s="1" customFormat="1" ht="14.45" customHeight="1" x14ac:dyDescent="0.2">
      <c r="B33" s="21"/>
      <c r="D33" s="168" t="s">
        <v>43</v>
      </c>
      <c r="E33" s="19" t="s">
        <v>44</v>
      </c>
      <c r="F33" s="179">
        <f>ROUND((SUM(BE81:BE95)),  2)</f>
        <v>0</v>
      </c>
      <c r="I33" s="180">
        <v>0.21</v>
      </c>
      <c r="J33" s="179">
        <f>ROUND(((SUM(BE81:BE95))*I33),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179">
        <f>ROUND((SUM(BF81:BF95)),  2)</f>
        <v>0</v>
      </c>
      <c r="I34" s="180">
        <v>0.12</v>
      </c>
      <c r="J34" s="179">
        <f>ROUND(((SUM(BF81:BF95))*I34),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179">
        <f>ROUND((SUM(BG81:BG95)),  2)</f>
        <v>0</v>
      </c>
      <c r="I35" s="180">
        <v>0.21</v>
      </c>
      <c r="J35" s="179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179">
        <f>ROUND((SUM(BH81:BH95)),  2)</f>
        <v>0</v>
      </c>
      <c r="I36" s="180">
        <v>0.12</v>
      </c>
      <c r="J36" s="179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179">
        <f>ROUND((SUM(BI81:BI95)),  2)</f>
        <v>0</v>
      </c>
      <c r="I37" s="180">
        <v>0</v>
      </c>
      <c r="J37" s="179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181"/>
      <c r="D39" s="182" t="s">
        <v>49</v>
      </c>
      <c r="E39" s="40"/>
      <c r="F39" s="40"/>
      <c r="G39" s="183" t="s">
        <v>50</v>
      </c>
      <c r="H39" s="184" t="s">
        <v>51</v>
      </c>
      <c r="I39" s="40"/>
      <c r="J39" s="185">
        <f>SUM(J30:J37)</f>
        <v>0</v>
      </c>
      <c r="K39" s="186"/>
      <c r="L39" s="21"/>
    </row>
    <row r="40" spans="2:12" s="1" customFormat="1" ht="14.45" customHeight="1" x14ac:dyDescent="0.2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21"/>
    </row>
    <row r="44" spans="2:12" s="1" customFormat="1" ht="6.95" customHeight="1" x14ac:dyDescent="0.2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21"/>
    </row>
    <row r="45" spans="2:12" s="1" customFormat="1" ht="24.95" customHeight="1" x14ac:dyDescent="0.2">
      <c r="B45" s="21"/>
      <c r="C45" s="14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6" t="str">
        <f>E7</f>
        <v>VD Lučina – oprava RU DN 700 L+P</v>
      </c>
      <c r="F48" s="307"/>
      <c r="G48" s="307"/>
      <c r="H48" s="307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95" t="str">
        <f>E9</f>
        <v>PS 02 - Technologická část elektro</v>
      </c>
      <c r="F50" s="305"/>
      <c r="G50" s="305"/>
      <c r="H50" s="305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20</v>
      </c>
      <c r="F52" s="17" t="str">
        <f>F12</f>
        <v>VD Lučina – objekt hráze</v>
      </c>
      <c r="I52" s="19" t="s">
        <v>22</v>
      </c>
      <c r="J52" s="173"/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23</v>
      </c>
      <c r="F54" s="17" t="str">
        <f>E15</f>
        <v>Povodí Vltavy, státní podnik</v>
      </c>
      <c r="I54" s="19" t="s">
        <v>31</v>
      </c>
      <c r="J54" s="170" t="str">
        <f>E21</f>
        <v>AQUATIS a.s.</v>
      </c>
      <c r="L54" s="21"/>
    </row>
    <row r="55" spans="2:47" s="1" customFormat="1" ht="15.2" customHeight="1" x14ac:dyDescent="0.2">
      <c r="B55" s="21"/>
      <c r="C55" s="19" t="s">
        <v>29</v>
      </c>
      <c r="F55" s="172"/>
      <c r="I55" s="19" t="s">
        <v>36</v>
      </c>
      <c r="J55" s="174"/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187" t="s">
        <v>98</v>
      </c>
      <c r="D57" s="181"/>
      <c r="E57" s="181"/>
      <c r="F57" s="181"/>
      <c r="G57" s="181"/>
      <c r="H57" s="181"/>
      <c r="I57" s="181"/>
      <c r="J57" s="188" t="s">
        <v>99</v>
      </c>
      <c r="K57" s="181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189" t="s">
        <v>71</v>
      </c>
      <c r="J59" s="169">
        <f>J81</f>
        <v>0</v>
      </c>
      <c r="L59" s="21"/>
      <c r="AU59" s="10" t="s">
        <v>100</v>
      </c>
    </row>
    <row r="60" spans="2:47" s="191" customFormat="1" ht="24.95" customHeight="1" x14ac:dyDescent="0.2">
      <c r="B60" s="190"/>
      <c r="D60" s="192" t="s">
        <v>211</v>
      </c>
      <c r="E60" s="193"/>
      <c r="F60" s="193"/>
      <c r="G60" s="193"/>
      <c r="H60" s="193"/>
      <c r="I60" s="193"/>
      <c r="J60" s="194">
        <f>J82</f>
        <v>0</v>
      </c>
      <c r="L60" s="190"/>
    </row>
    <row r="61" spans="2:47" s="196" customFormat="1" ht="19.899999999999999" customHeight="1" x14ac:dyDescent="0.2">
      <c r="B61" s="195"/>
      <c r="D61" s="197" t="s">
        <v>212</v>
      </c>
      <c r="E61" s="198"/>
      <c r="F61" s="198"/>
      <c r="G61" s="198"/>
      <c r="H61" s="198"/>
      <c r="I61" s="198"/>
      <c r="J61" s="199">
        <f>J83</f>
        <v>0</v>
      </c>
      <c r="L61" s="195"/>
    </row>
    <row r="62" spans="2:47" s="1" customFormat="1" ht="21.75" customHeight="1" x14ac:dyDescent="0.2">
      <c r="B62" s="21"/>
      <c r="L62" s="21"/>
    </row>
    <row r="63" spans="2:47" s="1" customFormat="1" ht="6.95" customHeight="1" x14ac:dyDescent="0.2">
      <c r="B63" s="29"/>
      <c r="C63" s="30"/>
      <c r="D63" s="30"/>
      <c r="E63" s="30"/>
      <c r="F63" s="30"/>
      <c r="G63" s="30"/>
      <c r="H63" s="30"/>
      <c r="I63" s="30"/>
      <c r="J63" s="30"/>
      <c r="K63" s="30"/>
      <c r="L63" s="21"/>
    </row>
    <row r="67" spans="2:20" s="1" customFormat="1" ht="6.95" customHeight="1" x14ac:dyDescent="0.2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21"/>
    </row>
    <row r="68" spans="2:20" s="1" customFormat="1" ht="24.95" customHeight="1" x14ac:dyDescent="0.2">
      <c r="B68" s="21"/>
      <c r="C68" s="14" t="s">
        <v>104</v>
      </c>
      <c r="L68" s="21"/>
    </row>
    <row r="69" spans="2:20" s="1" customFormat="1" ht="6.95" customHeight="1" x14ac:dyDescent="0.2">
      <c r="B69" s="21"/>
      <c r="L69" s="21"/>
    </row>
    <row r="70" spans="2:20" s="1" customFormat="1" ht="12" customHeight="1" x14ac:dyDescent="0.2">
      <c r="B70" s="21"/>
      <c r="C70" s="19" t="s">
        <v>14</v>
      </c>
      <c r="L70" s="21"/>
    </row>
    <row r="71" spans="2:20" s="1" customFormat="1" ht="16.5" customHeight="1" x14ac:dyDescent="0.2">
      <c r="B71" s="21"/>
      <c r="E71" s="306" t="str">
        <f>E7</f>
        <v>VD Lučina – oprava RU DN 700 L+P</v>
      </c>
      <c r="F71" s="307"/>
      <c r="G71" s="307"/>
      <c r="H71" s="307"/>
      <c r="L71" s="21"/>
    </row>
    <row r="72" spans="2:20" s="1" customFormat="1" ht="12" customHeight="1" x14ac:dyDescent="0.2">
      <c r="B72" s="21"/>
      <c r="C72" s="19" t="s">
        <v>95</v>
      </c>
      <c r="L72" s="21"/>
    </row>
    <row r="73" spans="2:20" s="1" customFormat="1" ht="16.5" customHeight="1" x14ac:dyDescent="0.2">
      <c r="B73" s="21"/>
      <c r="E73" s="295" t="str">
        <f>E9</f>
        <v>PS 02 - Technologická část elektro</v>
      </c>
      <c r="F73" s="305"/>
      <c r="G73" s="305"/>
      <c r="H73" s="305"/>
      <c r="L73" s="21"/>
    </row>
    <row r="74" spans="2:20" s="1" customFormat="1" ht="6.95" customHeight="1" x14ac:dyDescent="0.2">
      <c r="B74" s="21"/>
      <c r="L74" s="21"/>
    </row>
    <row r="75" spans="2:20" s="1" customFormat="1" ht="12" customHeight="1" x14ac:dyDescent="0.2">
      <c r="B75" s="21"/>
      <c r="C75" s="19" t="s">
        <v>20</v>
      </c>
      <c r="F75" s="17" t="str">
        <f>F12</f>
        <v>VD Lučina – objekt hráze</v>
      </c>
      <c r="I75" s="19" t="s">
        <v>22</v>
      </c>
      <c r="J75" s="173"/>
      <c r="L75" s="21"/>
    </row>
    <row r="76" spans="2:20" s="1" customFormat="1" ht="6.95" customHeight="1" x14ac:dyDescent="0.2">
      <c r="B76" s="21"/>
      <c r="L76" s="21"/>
    </row>
    <row r="77" spans="2:20" s="1" customFormat="1" ht="15.2" customHeight="1" x14ac:dyDescent="0.2">
      <c r="B77" s="21"/>
      <c r="C77" s="19" t="s">
        <v>23</v>
      </c>
      <c r="F77" s="17" t="str">
        <f>E15</f>
        <v>Povodí Vltavy, státní podnik</v>
      </c>
      <c r="I77" s="19" t="s">
        <v>31</v>
      </c>
      <c r="J77" s="170" t="str">
        <f>E21</f>
        <v>AQUATIS a.s.</v>
      </c>
      <c r="L77" s="21"/>
    </row>
    <row r="78" spans="2:20" s="1" customFormat="1" ht="15.2" customHeight="1" x14ac:dyDescent="0.2">
      <c r="B78" s="21"/>
      <c r="C78" s="19" t="s">
        <v>29</v>
      </c>
      <c r="F78" s="172"/>
      <c r="I78" s="19" t="s">
        <v>36</v>
      </c>
      <c r="J78" s="174"/>
      <c r="L78" s="21"/>
    </row>
    <row r="79" spans="2:20" s="1" customFormat="1" ht="10.35" customHeight="1" x14ac:dyDescent="0.2">
      <c r="B79" s="21"/>
      <c r="L79" s="21"/>
    </row>
    <row r="80" spans="2:20" s="7" customFormat="1" ht="29.25" customHeight="1" x14ac:dyDescent="0.2">
      <c r="B80" s="70"/>
      <c r="C80" s="71" t="s">
        <v>105</v>
      </c>
      <c r="D80" s="72" t="s">
        <v>58</v>
      </c>
      <c r="E80" s="72" t="s">
        <v>54</v>
      </c>
      <c r="F80" s="72" t="s">
        <v>55</v>
      </c>
      <c r="G80" s="72" t="s">
        <v>106</v>
      </c>
      <c r="H80" s="72" t="s">
        <v>107</v>
      </c>
      <c r="I80" s="72" t="s">
        <v>108</v>
      </c>
      <c r="J80" s="72" t="s">
        <v>99</v>
      </c>
      <c r="K80" s="73" t="s">
        <v>109</v>
      </c>
      <c r="L80" s="70"/>
      <c r="M80" s="42" t="s">
        <v>19</v>
      </c>
      <c r="N80" s="43" t="s">
        <v>43</v>
      </c>
      <c r="O80" s="43" t="s">
        <v>110</v>
      </c>
      <c r="P80" s="43" t="s">
        <v>111</v>
      </c>
      <c r="Q80" s="43" t="s">
        <v>112</v>
      </c>
      <c r="R80" s="43" t="s">
        <v>113</v>
      </c>
      <c r="S80" s="43" t="s">
        <v>114</v>
      </c>
      <c r="T80" s="44" t="s">
        <v>115</v>
      </c>
    </row>
    <row r="81" spans="2:65" s="1" customFormat="1" ht="22.9" customHeight="1" x14ac:dyDescent="0.25">
      <c r="B81" s="21"/>
      <c r="C81" s="47" t="s">
        <v>116</v>
      </c>
      <c r="J81" s="200">
        <f>BK81</f>
        <v>0</v>
      </c>
      <c r="L81" s="21"/>
      <c r="M81" s="45"/>
      <c r="N81" s="37"/>
      <c r="O81" s="37"/>
      <c r="P81" s="201">
        <f>P82</f>
        <v>0</v>
      </c>
      <c r="Q81" s="37"/>
      <c r="R81" s="201">
        <f>R82</f>
        <v>0</v>
      </c>
      <c r="S81" s="37"/>
      <c r="T81" s="202">
        <f>T82</f>
        <v>0</v>
      </c>
      <c r="AT81" s="10" t="s">
        <v>72</v>
      </c>
      <c r="AU81" s="10" t="s">
        <v>100</v>
      </c>
      <c r="BK81" s="203">
        <f>BK82</f>
        <v>0</v>
      </c>
    </row>
    <row r="82" spans="2:65" s="205" customFormat="1" ht="25.9" customHeight="1" x14ac:dyDescent="0.2">
      <c r="B82" s="204"/>
      <c r="D82" s="206" t="s">
        <v>72</v>
      </c>
      <c r="E82" s="207" t="s">
        <v>213</v>
      </c>
      <c r="F82" s="207" t="s">
        <v>214</v>
      </c>
      <c r="J82" s="208">
        <f>BK82</f>
        <v>0</v>
      </c>
      <c r="L82" s="204"/>
      <c r="M82" s="209"/>
      <c r="P82" s="210">
        <f>P83</f>
        <v>0</v>
      </c>
      <c r="R82" s="210">
        <f>R83</f>
        <v>0</v>
      </c>
      <c r="T82" s="211">
        <f>T83</f>
        <v>0</v>
      </c>
      <c r="AR82" s="206" t="s">
        <v>133</v>
      </c>
      <c r="AT82" s="212" t="s">
        <v>72</v>
      </c>
      <c r="AU82" s="212" t="s">
        <v>73</v>
      </c>
      <c r="AY82" s="206" t="s">
        <v>118</v>
      </c>
      <c r="BK82" s="213">
        <f>BK83</f>
        <v>0</v>
      </c>
    </row>
    <row r="83" spans="2:65" s="205" customFormat="1" ht="22.9" customHeight="1" x14ac:dyDescent="0.2">
      <c r="B83" s="204"/>
      <c r="D83" s="206" t="s">
        <v>72</v>
      </c>
      <c r="E83" s="230" t="s">
        <v>215</v>
      </c>
      <c r="F83" s="230" t="s">
        <v>85</v>
      </c>
      <c r="J83" s="231">
        <f>BK83</f>
        <v>0</v>
      </c>
      <c r="L83" s="204"/>
      <c r="M83" s="209"/>
      <c r="P83" s="210">
        <f>SUM(P84:P95)</f>
        <v>0</v>
      </c>
      <c r="R83" s="210">
        <f>SUM(R84:R95)</f>
        <v>0</v>
      </c>
      <c r="T83" s="211">
        <f>SUM(T84:T95)</f>
        <v>0</v>
      </c>
      <c r="AR83" s="206" t="s">
        <v>133</v>
      </c>
      <c r="AT83" s="212" t="s">
        <v>72</v>
      </c>
      <c r="AU83" s="212" t="s">
        <v>81</v>
      </c>
      <c r="AY83" s="206" t="s">
        <v>118</v>
      </c>
      <c r="BK83" s="213">
        <f>SUM(BK84:BK95)</f>
        <v>0</v>
      </c>
    </row>
    <row r="84" spans="2:65" s="1" customFormat="1" ht="16.5" customHeight="1" x14ac:dyDescent="0.2">
      <c r="B84" s="21"/>
      <c r="C84" s="214" t="s">
        <v>81</v>
      </c>
      <c r="D84" s="214" t="s">
        <v>119</v>
      </c>
      <c r="E84" s="215" t="s">
        <v>216</v>
      </c>
      <c r="F84" s="216" t="s">
        <v>217</v>
      </c>
      <c r="G84" s="217" t="s">
        <v>218</v>
      </c>
      <c r="H84" s="218">
        <v>1</v>
      </c>
      <c r="I84" s="252"/>
      <c r="J84" s="219">
        <f>ROUND(I84*H84,2)</f>
        <v>0</v>
      </c>
      <c r="K84" s="216" t="s">
        <v>19</v>
      </c>
      <c r="L84" s="21"/>
      <c r="M84" s="220" t="s">
        <v>19</v>
      </c>
      <c r="N84" s="221" t="s">
        <v>44</v>
      </c>
      <c r="O84" s="222">
        <v>0</v>
      </c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24" t="s">
        <v>219</v>
      </c>
      <c r="AT84" s="224" t="s">
        <v>119</v>
      </c>
      <c r="AU84" s="224" t="s">
        <v>83</v>
      </c>
      <c r="AY84" s="10" t="s">
        <v>118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0" t="s">
        <v>81</v>
      </c>
      <c r="BK84" s="225">
        <f>ROUND(I84*H84,2)</f>
        <v>0</v>
      </c>
      <c r="BL84" s="10" t="s">
        <v>219</v>
      </c>
      <c r="BM84" s="224" t="s">
        <v>220</v>
      </c>
    </row>
    <row r="85" spans="2:65" s="1" customFormat="1" ht="19.5" x14ac:dyDescent="0.2">
      <c r="B85" s="21"/>
      <c r="D85" s="226" t="s">
        <v>124</v>
      </c>
      <c r="F85" s="227" t="s">
        <v>221</v>
      </c>
      <c r="L85" s="21"/>
      <c r="M85" s="228"/>
      <c r="T85" s="39"/>
      <c r="AT85" s="10" t="s">
        <v>124</v>
      </c>
      <c r="AU85" s="10" t="s">
        <v>83</v>
      </c>
    </row>
    <row r="86" spans="2:65" s="1" customFormat="1" ht="16.5" customHeight="1" x14ac:dyDescent="0.2">
      <c r="B86" s="21"/>
      <c r="C86" s="214" t="s">
        <v>83</v>
      </c>
      <c r="D86" s="214" t="s">
        <v>119</v>
      </c>
      <c r="E86" s="215" t="s">
        <v>222</v>
      </c>
      <c r="F86" s="216" t="s">
        <v>223</v>
      </c>
      <c r="G86" s="217" t="s">
        <v>218</v>
      </c>
      <c r="H86" s="218">
        <v>1</v>
      </c>
      <c r="I86" s="252"/>
      <c r="J86" s="219">
        <f>ROUND(I86*H86,2)</f>
        <v>0</v>
      </c>
      <c r="K86" s="216" t="s">
        <v>19</v>
      </c>
      <c r="L86" s="21"/>
      <c r="M86" s="220" t="s">
        <v>19</v>
      </c>
      <c r="N86" s="221" t="s">
        <v>44</v>
      </c>
      <c r="O86" s="222">
        <v>0</v>
      </c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AR86" s="224" t="s">
        <v>219</v>
      </c>
      <c r="AT86" s="224" t="s">
        <v>119</v>
      </c>
      <c r="AU86" s="224" t="s">
        <v>83</v>
      </c>
      <c r="AY86" s="10" t="s">
        <v>118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0" t="s">
        <v>81</v>
      </c>
      <c r="BK86" s="225">
        <f>ROUND(I86*H86,2)</f>
        <v>0</v>
      </c>
      <c r="BL86" s="10" t="s">
        <v>219</v>
      </c>
      <c r="BM86" s="224" t="s">
        <v>224</v>
      </c>
    </row>
    <row r="87" spans="2:65" s="1" customFormat="1" ht="19.5" x14ac:dyDescent="0.2">
      <c r="B87" s="21"/>
      <c r="D87" s="226" t="s">
        <v>124</v>
      </c>
      <c r="F87" s="227" t="s">
        <v>225</v>
      </c>
      <c r="L87" s="21"/>
      <c r="M87" s="228"/>
      <c r="T87" s="39"/>
      <c r="AT87" s="10" t="s">
        <v>124</v>
      </c>
      <c r="AU87" s="10" t="s">
        <v>83</v>
      </c>
    </row>
    <row r="88" spans="2:65" s="1" customFormat="1" ht="16.5" customHeight="1" x14ac:dyDescent="0.2">
      <c r="B88" s="21"/>
      <c r="C88" s="214" t="s">
        <v>129</v>
      </c>
      <c r="D88" s="214" t="s">
        <v>119</v>
      </c>
      <c r="E88" s="215" t="s">
        <v>226</v>
      </c>
      <c r="F88" s="216" t="s">
        <v>227</v>
      </c>
      <c r="G88" s="217" t="s">
        <v>218</v>
      </c>
      <c r="H88" s="218">
        <v>1</v>
      </c>
      <c r="I88" s="252"/>
      <c r="J88" s="219">
        <f>ROUND(I88*H88,2)</f>
        <v>0</v>
      </c>
      <c r="K88" s="216" t="s">
        <v>19</v>
      </c>
      <c r="L88" s="21"/>
      <c r="M88" s="220" t="s">
        <v>19</v>
      </c>
      <c r="N88" s="221" t="s">
        <v>44</v>
      </c>
      <c r="O88" s="222">
        <v>0</v>
      </c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24" t="s">
        <v>219</v>
      </c>
      <c r="AT88" s="224" t="s">
        <v>119</v>
      </c>
      <c r="AU88" s="224" t="s">
        <v>83</v>
      </c>
      <c r="AY88" s="10" t="s">
        <v>118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0" t="s">
        <v>81</v>
      </c>
      <c r="BK88" s="225">
        <f>ROUND(I88*H88,2)</f>
        <v>0</v>
      </c>
      <c r="BL88" s="10" t="s">
        <v>219</v>
      </c>
      <c r="BM88" s="224" t="s">
        <v>228</v>
      </c>
    </row>
    <row r="89" spans="2:65" s="1" customFormat="1" ht="19.5" x14ac:dyDescent="0.2">
      <c r="B89" s="21"/>
      <c r="D89" s="226" t="s">
        <v>124</v>
      </c>
      <c r="F89" s="227" t="s">
        <v>229</v>
      </c>
      <c r="L89" s="21"/>
      <c r="M89" s="228"/>
      <c r="T89" s="39"/>
      <c r="AT89" s="10" t="s">
        <v>124</v>
      </c>
      <c r="AU89" s="10" t="s">
        <v>83</v>
      </c>
    </row>
    <row r="90" spans="2:65" s="1" customFormat="1" ht="16.5" customHeight="1" x14ac:dyDescent="0.2">
      <c r="B90" s="21"/>
      <c r="C90" s="214" t="s">
        <v>133</v>
      </c>
      <c r="D90" s="214" t="s">
        <v>119</v>
      </c>
      <c r="E90" s="215" t="s">
        <v>230</v>
      </c>
      <c r="F90" s="216" t="s">
        <v>231</v>
      </c>
      <c r="G90" s="217" t="s">
        <v>218</v>
      </c>
      <c r="H90" s="218">
        <v>1</v>
      </c>
      <c r="I90" s="252"/>
      <c r="J90" s="219">
        <f>ROUND(I90*H90,2)</f>
        <v>0</v>
      </c>
      <c r="K90" s="216" t="s">
        <v>19</v>
      </c>
      <c r="L90" s="21"/>
      <c r="M90" s="220" t="s">
        <v>19</v>
      </c>
      <c r="N90" s="221" t="s">
        <v>44</v>
      </c>
      <c r="O90" s="222">
        <v>0</v>
      </c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24" t="s">
        <v>219</v>
      </c>
      <c r="AT90" s="224" t="s">
        <v>119</v>
      </c>
      <c r="AU90" s="224" t="s">
        <v>83</v>
      </c>
      <c r="AY90" s="10" t="s">
        <v>118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0" t="s">
        <v>81</v>
      </c>
      <c r="BK90" s="225">
        <f>ROUND(I90*H90,2)</f>
        <v>0</v>
      </c>
      <c r="BL90" s="10" t="s">
        <v>219</v>
      </c>
      <c r="BM90" s="224" t="s">
        <v>232</v>
      </c>
    </row>
    <row r="91" spans="2:65" s="1" customFormat="1" ht="19.5" x14ac:dyDescent="0.2">
      <c r="B91" s="21"/>
      <c r="D91" s="226" t="s">
        <v>124</v>
      </c>
      <c r="F91" s="227" t="s">
        <v>233</v>
      </c>
      <c r="L91" s="21"/>
      <c r="M91" s="228"/>
      <c r="T91" s="39"/>
      <c r="AT91" s="10" t="s">
        <v>124</v>
      </c>
      <c r="AU91" s="10" t="s">
        <v>83</v>
      </c>
    </row>
    <row r="92" spans="2:65" s="1" customFormat="1" ht="16.5" customHeight="1" x14ac:dyDescent="0.2">
      <c r="B92" s="21"/>
      <c r="C92" s="214" t="s">
        <v>134</v>
      </c>
      <c r="D92" s="214" t="s">
        <v>119</v>
      </c>
      <c r="E92" s="215" t="s">
        <v>234</v>
      </c>
      <c r="F92" s="216" t="s">
        <v>235</v>
      </c>
      <c r="G92" s="217" t="s">
        <v>218</v>
      </c>
      <c r="H92" s="218">
        <v>1</v>
      </c>
      <c r="I92" s="252"/>
      <c r="J92" s="219">
        <f>ROUND(I92*H92,2)</f>
        <v>0</v>
      </c>
      <c r="K92" s="216" t="s">
        <v>19</v>
      </c>
      <c r="L92" s="21"/>
      <c r="M92" s="220" t="s">
        <v>19</v>
      </c>
      <c r="N92" s="221" t="s">
        <v>44</v>
      </c>
      <c r="O92" s="222">
        <v>0</v>
      </c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24" t="s">
        <v>219</v>
      </c>
      <c r="AT92" s="224" t="s">
        <v>119</v>
      </c>
      <c r="AU92" s="224" t="s">
        <v>83</v>
      </c>
      <c r="AY92" s="10" t="s">
        <v>118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0" t="s">
        <v>81</v>
      </c>
      <c r="BK92" s="225">
        <f>ROUND(I92*H92,2)</f>
        <v>0</v>
      </c>
      <c r="BL92" s="10" t="s">
        <v>219</v>
      </c>
      <c r="BM92" s="224" t="s">
        <v>236</v>
      </c>
    </row>
    <row r="93" spans="2:65" s="1" customFormat="1" ht="19.5" x14ac:dyDescent="0.2">
      <c r="B93" s="21"/>
      <c r="D93" s="226" t="s">
        <v>124</v>
      </c>
      <c r="F93" s="227" t="s">
        <v>237</v>
      </c>
      <c r="L93" s="21"/>
      <c r="M93" s="228"/>
      <c r="T93" s="39"/>
      <c r="AT93" s="10" t="s">
        <v>124</v>
      </c>
      <c r="AU93" s="10" t="s">
        <v>83</v>
      </c>
    </row>
    <row r="94" spans="2:65" s="1" customFormat="1" ht="16.5" customHeight="1" x14ac:dyDescent="0.2">
      <c r="B94" s="21"/>
      <c r="C94" s="214" t="s">
        <v>138</v>
      </c>
      <c r="D94" s="214" t="s">
        <v>119</v>
      </c>
      <c r="E94" s="215" t="s">
        <v>238</v>
      </c>
      <c r="F94" s="216" t="s">
        <v>239</v>
      </c>
      <c r="G94" s="217" t="s">
        <v>218</v>
      </c>
      <c r="H94" s="218">
        <v>1</v>
      </c>
      <c r="I94" s="252"/>
      <c r="J94" s="219">
        <f>ROUND(I94*H94,2)</f>
        <v>0</v>
      </c>
      <c r="K94" s="216" t="s">
        <v>19</v>
      </c>
      <c r="L94" s="21"/>
      <c r="M94" s="220" t="s">
        <v>19</v>
      </c>
      <c r="N94" s="221" t="s">
        <v>44</v>
      </c>
      <c r="O94" s="222">
        <v>0</v>
      </c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24" t="s">
        <v>219</v>
      </c>
      <c r="AT94" s="224" t="s">
        <v>119</v>
      </c>
      <c r="AU94" s="224" t="s">
        <v>83</v>
      </c>
      <c r="AY94" s="10" t="s">
        <v>118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0" t="s">
        <v>81</v>
      </c>
      <c r="BK94" s="225">
        <f>ROUND(I94*H94,2)</f>
        <v>0</v>
      </c>
      <c r="BL94" s="10" t="s">
        <v>219</v>
      </c>
      <c r="BM94" s="224" t="s">
        <v>240</v>
      </c>
    </row>
    <row r="95" spans="2:65" s="1" customFormat="1" ht="19.5" x14ac:dyDescent="0.2">
      <c r="B95" s="21"/>
      <c r="D95" s="226" t="s">
        <v>124</v>
      </c>
      <c r="F95" s="227" t="s">
        <v>241</v>
      </c>
      <c r="L95" s="21"/>
      <c r="M95" s="249"/>
      <c r="N95" s="250"/>
      <c r="O95" s="250"/>
      <c r="P95" s="250"/>
      <c r="Q95" s="250"/>
      <c r="R95" s="250"/>
      <c r="S95" s="250"/>
      <c r="T95" s="251"/>
      <c r="AT95" s="10" t="s">
        <v>124</v>
      </c>
      <c r="AU95" s="10" t="s">
        <v>83</v>
      </c>
    </row>
    <row r="96" spans="2:65" s="1" customFormat="1" ht="6.95" customHeight="1" x14ac:dyDescent="0.2"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21"/>
    </row>
  </sheetData>
  <sheetProtection algorithmName="SHA-512" hashValue="oioEDhB56hfMnpNpFkWj7tXniadmrC+cPYatSL363Slh8S3lFAIaDwtdqfNFf6fr55vGzLzb8OEEExKxlcmlhg==" saltValue="oPfXNlvWwrgS2yPLSK45Kw==" spinCount="100000" sheet="1" objects="1" scenarios="1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88"/>
  <sheetViews>
    <sheetView showGridLines="0" view="pageBreakPreview" topLeftCell="A8" zoomScale="60" zoomScaleNormal="100" workbookViewId="0">
      <selection activeCell="H61" sqref="H6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0" t="s">
        <v>90</v>
      </c>
      <c r="AZ2" s="254" t="s">
        <v>242</v>
      </c>
      <c r="BA2" s="254" t="s">
        <v>242</v>
      </c>
      <c r="BB2" s="254" t="s">
        <v>243</v>
      </c>
      <c r="BC2" s="254" t="s">
        <v>134</v>
      </c>
      <c r="BD2" s="254" t="s">
        <v>83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83</v>
      </c>
      <c r="AZ3" s="254" t="s">
        <v>244</v>
      </c>
      <c r="BA3" s="254" t="s">
        <v>245</v>
      </c>
      <c r="BB3" s="254" t="s">
        <v>243</v>
      </c>
      <c r="BC3" s="254" t="s">
        <v>246</v>
      </c>
      <c r="BD3" s="254" t="s">
        <v>83</v>
      </c>
    </row>
    <row r="4" spans="2:56" ht="24.95" customHeight="1" x14ac:dyDescent="0.2">
      <c r="B4" s="13"/>
      <c r="D4" s="14" t="s">
        <v>94</v>
      </c>
      <c r="L4" s="13"/>
      <c r="M4" s="175" t="s">
        <v>10</v>
      </c>
      <c r="AT4" s="10" t="s">
        <v>4</v>
      </c>
      <c r="AZ4" s="254" t="s">
        <v>247</v>
      </c>
      <c r="BA4" s="254" t="s">
        <v>248</v>
      </c>
      <c r="BB4" s="254" t="s">
        <v>249</v>
      </c>
      <c r="BC4" s="254" t="s">
        <v>133</v>
      </c>
      <c r="BD4" s="254" t="s">
        <v>83</v>
      </c>
    </row>
    <row r="5" spans="2:56" ht="6.95" customHeight="1" x14ac:dyDescent="0.2">
      <c r="B5" s="13"/>
      <c r="L5" s="13"/>
      <c r="AZ5" s="254" t="s">
        <v>250</v>
      </c>
      <c r="BA5" s="254" t="s">
        <v>251</v>
      </c>
      <c r="BB5" s="254" t="s">
        <v>147</v>
      </c>
      <c r="BC5" s="254" t="s">
        <v>252</v>
      </c>
      <c r="BD5" s="254" t="s">
        <v>83</v>
      </c>
    </row>
    <row r="6" spans="2:56" ht="12" customHeight="1" x14ac:dyDescent="0.2">
      <c r="B6" s="13"/>
      <c r="D6" s="19" t="s">
        <v>14</v>
      </c>
      <c r="L6" s="13"/>
      <c r="AZ6" s="254" t="s">
        <v>253</v>
      </c>
      <c r="BA6" s="254" t="s">
        <v>254</v>
      </c>
      <c r="BB6" s="254" t="s">
        <v>147</v>
      </c>
      <c r="BC6" s="254" t="s">
        <v>255</v>
      </c>
      <c r="BD6" s="254" t="s">
        <v>83</v>
      </c>
    </row>
    <row r="7" spans="2:56" ht="16.5" customHeight="1" x14ac:dyDescent="0.2">
      <c r="B7" s="13"/>
      <c r="E7" s="306" t="str">
        <f>'Rekapitulace stavby'!K6</f>
        <v>VD Lučina – oprava RU DN 700 L+P</v>
      </c>
      <c r="F7" s="307"/>
      <c r="G7" s="307"/>
      <c r="H7" s="307"/>
      <c r="L7" s="13"/>
      <c r="AZ7" s="254" t="s">
        <v>256</v>
      </c>
      <c r="BA7" s="254" t="s">
        <v>256</v>
      </c>
      <c r="BB7" s="254" t="s">
        <v>257</v>
      </c>
      <c r="BC7" s="254" t="s">
        <v>8</v>
      </c>
      <c r="BD7" s="254" t="s">
        <v>83</v>
      </c>
    </row>
    <row r="8" spans="2:56" s="1" customFormat="1" ht="12" customHeight="1" x14ac:dyDescent="0.2">
      <c r="B8" s="21"/>
      <c r="D8" s="19" t="s">
        <v>95</v>
      </c>
      <c r="L8" s="21"/>
      <c r="AZ8" s="254" t="s">
        <v>258</v>
      </c>
      <c r="BA8" s="254" t="s">
        <v>258</v>
      </c>
      <c r="BB8" s="254" t="s">
        <v>243</v>
      </c>
      <c r="BC8" s="254" t="s">
        <v>259</v>
      </c>
      <c r="BD8" s="254" t="s">
        <v>83</v>
      </c>
    </row>
    <row r="9" spans="2:56" s="1" customFormat="1" ht="16.5" customHeight="1" x14ac:dyDescent="0.2">
      <c r="B9" s="21"/>
      <c r="E9" s="295" t="s">
        <v>260</v>
      </c>
      <c r="F9" s="305"/>
      <c r="G9" s="305"/>
      <c r="H9" s="305"/>
      <c r="L9" s="21"/>
      <c r="AZ9" s="254" t="s">
        <v>261</v>
      </c>
      <c r="BA9" s="254" t="s">
        <v>261</v>
      </c>
      <c r="BB9" s="254" t="s">
        <v>206</v>
      </c>
      <c r="BC9" s="254" t="s">
        <v>262</v>
      </c>
      <c r="BD9" s="254" t="s">
        <v>83</v>
      </c>
    </row>
    <row r="10" spans="2:56" s="1" customFormat="1" x14ac:dyDescent="0.2">
      <c r="B10" s="21"/>
      <c r="L10" s="21"/>
    </row>
    <row r="11" spans="2:5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19</v>
      </c>
      <c r="L11" s="21"/>
    </row>
    <row r="12" spans="2:56" s="1" customFormat="1" ht="12" customHeight="1" x14ac:dyDescent="0.2">
      <c r="B12" s="21"/>
      <c r="D12" s="19" t="s">
        <v>20</v>
      </c>
      <c r="F12" s="17" t="s">
        <v>21</v>
      </c>
      <c r="I12" s="19" t="s">
        <v>22</v>
      </c>
      <c r="J12" s="173"/>
      <c r="L12" s="21"/>
    </row>
    <row r="13" spans="2:56" s="1" customFormat="1" ht="10.9" customHeight="1" x14ac:dyDescent="0.2">
      <c r="B13" s="21"/>
      <c r="L13" s="21"/>
    </row>
    <row r="14" spans="2:56" s="1" customFormat="1" ht="12" customHeight="1" x14ac:dyDescent="0.2">
      <c r="B14" s="21"/>
      <c r="D14" s="19" t="s">
        <v>23</v>
      </c>
      <c r="I14" s="19" t="s">
        <v>24</v>
      </c>
      <c r="J14" s="17" t="s">
        <v>25</v>
      </c>
      <c r="L14" s="21"/>
    </row>
    <row r="15" spans="2:56" s="1" customFormat="1" ht="18" customHeight="1" x14ac:dyDescent="0.2">
      <c r="B15" s="21"/>
      <c r="E15" s="17" t="s">
        <v>26</v>
      </c>
      <c r="I15" s="19" t="s">
        <v>27</v>
      </c>
      <c r="J15" s="17" t="s">
        <v>28</v>
      </c>
      <c r="L15" s="21"/>
    </row>
    <row r="16" spans="2:5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29</v>
      </c>
      <c r="I17" s="19" t="s">
        <v>24</v>
      </c>
      <c r="J17" s="172" t="str">
        <f>'Rekapitulace stavby'!AN13</f>
        <v/>
      </c>
      <c r="L17" s="21"/>
    </row>
    <row r="18" spans="2:12" s="1" customFormat="1" ht="18" customHeight="1" x14ac:dyDescent="0.2">
      <c r="B18" s="21"/>
      <c r="E18" s="285"/>
      <c r="F18" s="285"/>
      <c r="G18" s="285"/>
      <c r="H18" s="285"/>
      <c r="I18" s="19" t="s">
        <v>27</v>
      </c>
      <c r="J18" s="172">
        <f>'Rekapitulace stavby'!AN14</f>
        <v>0</v>
      </c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31</v>
      </c>
      <c r="I20" s="19" t="s">
        <v>24</v>
      </c>
      <c r="J20" s="17" t="s">
        <v>32</v>
      </c>
      <c r="L20" s="21"/>
    </row>
    <row r="21" spans="2:12" s="1" customFormat="1" ht="18" customHeight="1" x14ac:dyDescent="0.2">
      <c r="B21" s="21"/>
      <c r="E21" s="17" t="s">
        <v>33</v>
      </c>
      <c r="I21" s="19" t="s">
        <v>27</v>
      </c>
      <c r="J21" s="17" t="s">
        <v>34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36</v>
      </c>
      <c r="I23" s="19"/>
      <c r="J23" s="17" t="s">
        <v>19</v>
      </c>
      <c r="L23" s="21"/>
    </row>
    <row r="24" spans="2:12" s="1" customFormat="1" ht="18" customHeight="1" x14ac:dyDescent="0.2">
      <c r="B24" s="21"/>
      <c r="E24" s="172"/>
      <c r="I24" s="19"/>
      <c r="J24" s="17" t="s">
        <v>19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177" customFormat="1" ht="16.5" customHeight="1" x14ac:dyDescent="0.2">
      <c r="B27" s="176"/>
      <c r="E27" s="281" t="s">
        <v>19</v>
      </c>
      <c r="F27" s="281"/>
      <c r="G27" s="281"/>
      <c r="H27" s="281"/>
      <c r="L27" s="176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7"/>
      <c r="E29" s="37"/>
      <c r="F29" s="37"/>
      <c r="G29" s="37"/>
      <c r="H29" s="37"/>
      <c r="I29" s="37"/>
      <c r="J29" s="37"/>
      <c r="K29" s="37"/>
      <c r="L29" s="21"/>
    </row>
    <row r="30" spans="2:12" s="1" customFormat="1" ht="25.35" customHeight="1" x14ac:dyDescent="0.2">
      <c r="B30" s="21"/>
      <c r="D30" s="178" t="s">
        <v>39</v>
      </c>
      <c r="J30" s="169">
        <f>ROUND(J87, 2)</f>
        <v>0</v>
      </c>
      <c r="L30" s="21"/>
    </row>
    <row r="31" spans="2:12" s="1" customFormat="1" ht="6.95" customHeight="1" x14ac:dyDescent="0.2">
      <c r="B31" s="21"/>
      <c r="D31" s="37"/>
      <c r="E31" s="37"/>
      <c r="F31" s="37"/>
      <c r="G31" s="37"/>
      <c r="H31" s="37"/>
      <c r="I31" s="37"/>
      <c r="J31" s="37"/>
      <c r="K31" s="37"/>
      <c r="L31" s="21"/>
    </row>
    <row r="32" spans="2:12" s="1" customFormat="1" ht="14.45" customHeight="1" x14ac:dyDescent="0.2">
      <c r="B32" s="21"/>
      <c r="F32" s="171" t="s">
        <v>41</v>
      </c>
      <c r="I32" s="171" t="s">
        <v>40</v>
      </c>
      <c r="J32" s="171" t="s">
        <v>42</v>
      </c>
      <c r="L32" s="21"/>
    </row>
    <row r="33" spans="2:12" s="1" customFormat="1" ht="14.45" customHeight="1" x14ac:dyDescent="0.2">
      <c r="B33" s="21"/>
      <c r="D33" s="168" t="s">
        <v>43</v>
      </c>
      <c r="E33" s="19" t="s">
        <v>44</v>
      </c>
      <c r="F33" s="179">
        <f>ROUND((SUM(BE87:BE387)),  2)</f>
        <v>0</v>
      </c>
      <c r="I33" s="180">
        <v>0.21</v>
      </c>
      <c r="J33" s="179">
        <f>ROUND(((SUM(BE87:BE387))*I33),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179">
        <f>ROUND((SUM(BF87:BF387)),  2)</f>
        <v>0</v>
      </c>
      <c r="I34" s="180">
        <v>0.12</v>
      </c>
      <c r="J34" s="179">
        <f>ROUND(((SUM(BF87:BF387))*I34),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179">
        <f>ROUND((SUM(BG87:BG387)),  2)</f>
        <v>0</v>
      </c>
      <c r="I35" s="180">
        <v>0.21</v>
      </c>
      <c r="J35" s="179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179">
        <f>ROUND((SUM(BH87:BH387)),  2)</f>
        <v>0</v>
      </c>
      <c r="I36" s="180">
        <v>0.12</v>
      </c>
      <c r="J36" s="179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179">
        <f>ROUND((SUM(BI87:BI387)),  2)</f>
        <v>0</v>
      </c>
      <c r="I37" s="180">
        <v>0</v>
      </c>
      <c r="J37" s="179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181"/>
      <c r="D39" s="182" t="s">
        <v>49</v>
      </c>
      <c r="E39" s="40"/>
      <c r="F39" s="40"/>
      <c r="G39" s="183" t="s">
        <v>50</v>
      </c>
      <c r="H39" s="184" t="s">
        <v>51</v>
      </c>
      <c r="I39" s="40"/>
      <c r="J39" s="185">
        <f>SUM(J30:J37)</f>
        <v>0</v>
      </c>
      <c r="K39" s="186"/>
      <c r="L39" s="21"/>
    </row>
    <row r="40" spans="2:12" s="1" customFormat="1" ht="14.45" customHeight="1" x14ac:dyDescent="0.2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21"/>
    </row>
    <row r="44" spans="2:12" s="1" customFormat="1" ht="6.95" customHeight="1" x14ac:dyDescent="0.2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21"/>
    </row>
    <row r="45" spans="2:12" s="1" customFormat="1" ht="24.95" customHeight="1" x14ac:dyDescent="0.2">
      <c r="B45" s="21"/>
      <c r="C45" s="14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6" t="str">
        <f>E7</f>
        <v>VD Lučina – oprava RU DN 700 L+P</v>
      </c>
      <c r="F48" s="307"/>
      <c r="G48" s="307"/>
      <c r="H48" s="307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95" t="str">
        <f>E9</f>
        <v>SO 01 - Stavební úpravy</v>
      </c>
      <c r="F50" s="305"/>
      <c r="G50" s="305"/>
      <c r="H50" s="305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20</v>
      </c>
      <c r="F52" s="17" t="str">
        <f>F12</f>
        <v>VD Lučina – objekt hráze</v>
      </c>
      <c r="I52" s="19" t="s">
        <v>22</v>
      </c>
      <c r="J52" s="173"/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23</v>
      </c>
      <c r="F54" s="17" t="str">
        <f>E15</f>
        <v>Povodí Vltavy, státní podnik</v>
      </c>
      <c r="I54" s="19" t="s">
        <v>31</v>
      </c>
      <c r="J54" s="170" t="str">
        <f>E21</f>
        <v>AQUATIS a.s.</v>
      </c>
      <c r="L54" s="21"/>
    </row>
    <row r="55" spans="2:47" s="1" customFormat="1" ht="15.2" customHeight="1" x14ac:dyDescent="0.2">
      <c r="B55" s="21"/>
      <c r="C55" s="19" t="s">
        <v>29</v>
      </c>
      <c r="F55" s="172"/>
      <c r="I55" s="19" t="s">
        <v>36</v>
      </c>
      <c r="J55" s="174"/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187" t="s">
        <v>98</v>
      </c>
      <c r="D57" s="181"/>
      <c r="E57" s="181"/>
      <c r="F57" s="181"/>
      <c r="G57" s="181"/>
      <c r="H57" s="181"/>
      <c r="I57" s="181"/>
      <c r="J57" s="188" t="s">
        <v>99</v>
      </c>
      <c r="K57" s="181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189" t="s">
        <v>71</v>
      </c>
      <c r="J59" s="169">
        <f>J87</f>
        <v>0</v>
      </c>
      <c r="L59" s="21"/>
      <c r="AU59" s="10" t="s">
        <v>100</v>
      </c>
    </row>
    <row r="60" spans="2:47" s="191" customFormat="1" ht="24.95" customHeight="1" x14ac:dyDescent="0.2">
      <c r="B60" s="190"/>
      <c r="D60" s="192" t="s">
        <v>263</v>
      </c>
      <c r="E60" s="193"/>
      <c r="F60" s="193"/>
      <c r="G60" s="193"/>
      <c r="H60" s="193"/>
      <c r="I60" s="193"/>
      <c r="J60" s="194">
        <f>J88</f>
        <v>0</v>
      </c>
      <c r="L60" s="190"/>
    </row>
    <row r="61" spans="2:47" s="196" customFormat="1" ht="19.899999999999999" customHeight="1" x14ac:dyDescent="0.2">
      <c r="B61" s="195"/>
      <c r="D61" s="197" t="s">
        <v>264</v>
      </c>
      <c r="E61" s="198"/>
      <c r="F61" s="198"/>
      <c r="G61" s="198"/>
      <c r="H61" s="198"/>
      <c r="I61" s="198"/>
      <c r="J61" s="199">
        <f>J89</f>
        <v>0</v>
      </c>
      <c r="L61" s="195"/>
    </row>
    <row r="62" spans="2:47" s="196" customFormat="1" ht="19.899999999999999" customHeight="1" x14ac:dyDescent="0.2">
      <c r="B62" s="195"/>
      <c r="D62" s="197" t="s">
        <v>265</v>
      </c>
      <c r="E62" s="198"/>
      <c r="F62" s="198"/>
      <c r="G62" s="198"/>
      <c r="H62" s="198"/>
      <c r="I62" s="198"/>
      <c r="J62" s="199">
        <f>J102</f>
        <v>0</v>
      </c>
      <c r="L62" s="195"/>
    </row>
    <row r="63" spans="2:47" s="196" customFormat="1" ht="19.899999999999999" customHeight="1" x14ac:dyDescent="0.2">
      <c r="B63" s="195"/>
      <c r="D63" s="197" t="s">
        <v>266</v>
      </c>
      <c r="E63" s="198"/>
      <c r="F63" s="198"/>
      <c r="G63" s="198"/>
      <c r="H63" s="198"/>
      <c r="I63" s="198"/>
      <c r="J63" s="199">
        <f>J232</f>
        <v>0</v>
      </c>
      <c r="L63" s="195"/>
    </row>
    <row r="64" spans="2:47" s="196" customFormat="1" ht="19.899999999999999" customHeight="1" x14ac:dyDescent="0.2">
      <c r="B64" s="195"/>
      <c r="D64" s="197" t="s">
        <v>267</v>
      </c>
      <c r="E64" s="198"/>
      <c r="F64" s="198"/>
      <c r="G64" s="198"/>
      <c r="H64" s="198"/>
      <c r="I64" s="198"/>
      <c r="J64" s="199">
        <f>J271</f>
        <v>0</v>
      </c>
      <c r="L64" s="195"/>
    </row>
    <row r="65" spans="2:12" s="191" customFormat="1" ht="24.95" customHeight="1" x14ac:dyDescent="0.2">
      <c r="B65" s="190"/>
      <c r="D65" s="192" t="s">
        <v>102</v>
      </c>
      <c r="E65" s="193"/>
      <c r="F65" s="193"/>
      <c r="G65" s="193"/>
      <c r="H65" s="193"/>
      <c r="I65" s="193"/>
      <c r="J65" s="194">
        <f>J275</f>
        <v>0</v>
      </c>
      <c r="L65" s="190"/>
    </row>
    <row r="66" spans="2:12" s="196" customFormat="1" ht="19.899999999999999" customHeight="1" x14ac:dyDescent="0.2">
      <c r="B66" s="195"/>
      <c r="D66" s="197" t="s">
        <v>103</v>
      </c>
      <c r="E66" s="198"/>
      <c r="F66" s="198"/>
      <c r="G66" s="198"/>
      <c r="H66" s="198"/>
      <c r="I66" s="198"/>
      <c r="J66" s="199">
        <f>J276</f>
        <v>0</v>
      </c>
      <c r="L66" s="195"/>
    </row>
    <row r="67" spans="2:12" s="196" customFormat="1" ht="19.899999999999999" customHeight="1" x14ac:dyDescent="0.2">
      <c r="B67" s="195"/>
      <c r="D67" s="197" t="s">
        <v>268</v>
      </c>
      <c r="E67" s="198"/>
      <c r="F67" s="198"/>
      <c r="G67" s="198"/>
      <c r="H67" s="198"/>
      <c r="I67" s="198"/>
      <c r="J67" s="199">
        <f>J314</f>
        <v>0</v>
      </c>
      <c r="L67" s="195"/>
    </row>
    <row r="68" spans="2:12" s="1" customFormat="1" ht="21.75" customHeight="1" x14ac:dyDescent="0.2">
      <c r="B68" s="21"/>
      <c r="L68" s="21"/>
    </row>
    <row r="69" spans="2:12" s="1" customFormat="1" ht="6.95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21"/>
    </row>
    <row r="73" spans="2:12" s="1" customFormat="1" ht="6.95" customHeight="1" x14ac:dyDescent="0.2"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21"/>
    </row>
    <row r="74" spans="2:12" s="1" customFormat="1" ht="24.95" customHeight="1" x14ac:dyDescent="0.2">
      <c r="B74" s="21"/>
      <c r="C74" s="14" t="s">
        <v>104</v>
      </c>
      <c r="L74" s="21"/>
    </row>
    <row r="75" spans="2:12" s="1" customFormat="1" ht="6.95" customHeight="1" x14ac:dyDescent="0.2">
      <c r="B75" s="21"/>
      <c r="L75" s="21"/>
    </row>
    <row r="76" spans="2:12" s="1" customFormat="1" ht="12" customHeight="1" x14ac:dyDescent="0.2">
      <c r="B76" s="21"/>
      <c r="C76" s="19" t="s">
        <v>14</v>
      </c>
      <c r="L76" s="21"/>
    </row>
    <row r="77" spans="2:12" s="1" customFormat="1" ht="16.5" customHeight="1" x14ac:dyDescent="0.2">
      <c r="B77" s="21"/>
      <c r="E77" s="306" t="str">
        <f>E7</f>
        <v>VD Lučina – oprava RU DN 700 L+P</v>
      </c>
      <c r="F77" s="307"/>
      <c r="G77" s="307"/>
      <c r="H77" s="307"/>
      <c r="L77" s="21"/>
    </row>
    <row r="78" spans="2:12" s="1" customFormat="1" ht="12" customHeight="1" x14ac:dyDescent="0.2">
      <c r="B78" s="21"/>
      <c r="C78" s="19" t="s">
        <v>95</v>
      </c>
      <c r="L78" s="21"/>
    </row>
    <row r="79" spans="2:12" s="1" customFormat="1" ht="16.5" customHeight="1" x14ac:dyDescent="0.2">
      <c r="B79" s="21"/>
      <c r="E79" s="295" t="str">
        <f>E9</f>
        <v>SO 01 - Stavební úpravy</v>
      </c>
      <c r="F79" s="305"/>
      <c r="G79" s="305"/>
      <c r="H79" s="305"/>
      <c r="L79" s="21"/>
    </row>
    <row r="80" spans="2:12" s="1" customFormat="1" ht="6.95" customHeight="1" x14ac:dyDescent="0.2">
      <c r="B80" s="21"/>
      <c r="L80" s="21"/>
    </row>
    <row r="81" spans="2:65" s="1" customFormat="1" ht="12" customHeight="1" x14ac:dyDescent="0.2">
      <c r="B81" s="21"/>
      <c r="C81" s="19" t="s">
        <v>20</v>
      </c>
      <c r="F81" s="17" t="str">
        <f>F12</f>
        <v>VD Lučina – objekt hráze</v>
      </c>
      <c r="I81" s="19" t="s">
        <v>22</v>
      </c>
      <c r="J81" s="173"/>
      <c r="L81" s="21"/>
    </row>
    <row r="82" spans="2:65" s="1" customFormat="1" ht="6.95" customHeight="1" x14ac:dyDescent="0.2">
      <c r="B82" s="21"/>
      <c r="L82" s="21"/>
    </row>
    <row r="83" spans="2:65" s="1" customFormat="1" ht="15.2" customHeight="1" x14ac:dyDescent="0.2">
      <c r="B83" s="21"/>
      <c r="C83" s="19" t="s">
        <v>23</v>
      </c>
      <c r="F83" s="17" t="str">
        <f>E15</f>
        <v>Povodí Vltavy, státní podnik</v>
      </c>
      <c r="I83" s="19" t="s">
        <v>31</v>
      </c>
      <c r="J83" s="170" t="str">
        <f>E21</f>
        <v>AQUATIS a.s.</v>
      </c>
      <c r="L83" s="21"/>
    </row>
    <row r="84" spans="2:65" s="1" customFormat="1" ht="15.2" customHeight="1" x14ac:dyDescent="0.2">
      <c r="B84" s="21"/>
      <c r="C84" s="19" t="s">
        <v>29</v>
      </c>
      <c r="F84" s="172"/>
      <c r="I84" s="19" t="s">
        <v>36</v>
      </c>
      <c r="J84" s="174"/>
      <c r="L84" s="21"/>
    </row>
    <row r="85" spans="2:65" s="1" customFormat="1" ht="10.35" customHeight="1" x14ac:dyDescent="0.2">
      <c r="B85" s="21"/>
      <c r="L85" s="21"/>
    </row>
    <row r="86" spans="2:65" s="7" customFormat="1" ht="29.25" customHeight="1" x14ac:dyDescent="0.2">
      <c r="B86" s="70"/>
      <c r="C86" s="71" t="s">
        <v>105</v>
      </c>
      <c r="D86" s="72" t="s">
        <v>58</v>
      </c>
      <c r="E86" s="72" t="s">
        <v>54</v>
      </c>
      <c r="F86" s="72" t="s">
        <v>55</v>
      </c>
      <c r="G86" s="72" t="s">
        <v>106</v>
      </c>
      <c r="H86" s="72" t="s">
        <v>107</v>
      </c>
      <c r="I86" s="72" t="s">
        <v>108</v>
      </c>
      <c r="J86" s="72" t="s">
        <v>99</v>
      </c>
      <c r="K86" s="73" t="s">
        <v>109</v>
      </c>
      <c r="L86" s="70"/>
      <c r="M86" s="42" t="s">
        <v>19</v>
      </c>
      <c r="N86" s="43" t="s">
        <v>43</v>
      </c>
      <c r="O86" s="43" t="s">
        <v>110</v>
      </c>
      <c r="P86" s="43" t="s">
        <v>111</v>
      </c>
      <c r="Q86" s="43" t="s">
        <v>112</v>
      </c>
      <c r="R86" s="43" t="s">
        <v>113</v>
      </c>
      <c r="S86" s="43" t="s">
        <v>114</v>
      </c>
      <c r="T86" s="44" t="s">
        <v>115</v>
      </c>
    </row>
    <row r="87" spans="2:65" s="1" customFormat="1" ht="22.9" customHeight="1" x14ac:dyDescent="0.25">
      <c r="B87" s="21"/>
      <c r="C87" s="47" t="s">
        <v>116</v>
      </c>
      <c r="J87" s="200">
        <f>BK87</f>
        <v>0</v>
      </c>
      <c r="L87" s="21"/>
      <c r="M87" s="45"/>
      <c r="N87" s="37"/>
      <c r="O87" s="37"/>
      <c r="P87" s="201">
        <f>P88+P275</f>
        <v>454.92409499999997</v>
      </c>
      <c r="Q87" s="37"/>
      <c r="R87" s="201">
        <f>R88+R275</f>
        <v>4.3980419999999993</v>
      </c>
      <c r="S87" s="37"/>
      <c r="T87" s="202">
        <f>T88+T275</f>
        <v>0</v>
      </c>
      <c r="AT87" s="10" t="s">
        <v>72</v>
      </c>
      <c r="AU87" s="10" t="s">
        <v>100</v>
      </c>
      <c r="BK87" s="203">
        <f>BK88+BK275</f>
        <v>0</v>
      </c>
    </row>
    <row r="88" spans="2:65" s="205" customFormat="1" ht="25.9" customHeight="1" x14ac:dyDescent="0.2">
      <c r="B88" s="204"/>
      <c r="D88" s="206" t="s">
        <v>72</v>
      </c>
      <c r="E88" s="207" t="s">
        <v>269</v>
      </c>
      <c r="F88" s="207" t="s">
        <v>270</v>
      </c>
      <c r="J88" s="208">
        <f>BK88</f>
        <v>0</v>
      </c>
      <c r="L88" s="204"/>
      <c r="M88" s="209"/>
      <c r="P88" s="210">
        <f>P89+P102+P232+P271</f>
        <v>152.46476899999999</v>
      </c>
      <c r="R88" s="210">
        <f>R89+R102+R232+R271</f>
        <v>0.15558</v>
      </c>
      <c r="T88" s="211">
        <f>T89+T102+T232+T271</f>
        <v>0</v>
      </c>
      <c r="AR88" s="206" t="s">
        <v>81</v>
      </c>
      <c r="AT88" s="212" t="s">
        <v>72</v>
      </c>
      <c r="AU88" s="212" t="s">
        <v>73</v>
      </c>
      <c r="AY88" s="206" t="s">
        <v>118</v>
      </c>
      <c r="BK88" s="213">
        <f>BK89+BK102+BK232+BK271</f>
        <v>0</v>
      </c>
    </row>
    <row r="89" spans="2:65" s="205" customFormat="1" ht="22.9" customHeight="1" x14ac:dyDescent="0.2">
      <c r="B89" s="204"/>
      <c r="D89" s="206" t="s">
        <v>72</v>
      </c>
      <c r="E89" s="230" t="s">
        <v>81</v>
      </c>
      <c r="F89" s="230" t="s">
        <v>271</v>
      </c>
      <c r="J89" s="231">
        <f>BK89</f>
        <v>0</v>
      </c>
      <c r="L89" s="204"/>
      <c r="M89" s="209"/>
      <c r="P89" s="210">
        <f>SUM(P90:P101)</f>
        <v>0.184</v>
      </c>
      <c r="R89" s="210">
        <f>SUM(R90:R101)</f>
        <v>3.0000000000000001E-5</v>
      </c>
      <c r="T89" s="211">
        <f>SUM(T90:T101)</f>
        <v>0</v>
      </c>
      <c r="AR89" s="206" t="s">
        <v>81</v>
      </c>
      <c r="AT89" s="212" t="s">
        <v>72</v>
      </c>
      <c r="AU89" s="212" t="s">
        <v>81</v>
      </c>
      <c r="AY89" s="206" t="s">
        <v>118</v>
      </c>
      <c r="BK89" s="213">
        <f>SUM(BK90:BK101)</f>
        <v>0</v>
      </c>
    </row>
    <row r="90" spans="2:65" s="1" customFormat="1" ht="16.5" customHeight="1" x14ac:dyDescent="0.2">
      <c r="B90" s="21"/>
      <c r="C90" s="214" t="s">
        <v>81</v>
      </c>
      <c r="D90" s="214" t="s">
        <v>119</v>
      </c>
      <c r="E90" s="215" t="s">
        <v>773</v>
      </c>
      <c r="F90" s="216" t="s">
        <v>774</v>
      </c>
      <c r="G90" s="217" t="s">
        <v>218</v>
      </c>
      <c r="H90" s="218">
        <v>1</v>
      </c>
      <c r="I90" s="252"/>
      <c r="J90" s="219">
        <f>ROUND(I90*H90,2)</f>
        <v>0</v>
      </c>
      <c r="K90" s="216"/>
      <c r="L90" s="21"/>
      <c r="M90" s="220" t="s">
        <v>19</v>
      </c>
      <c r="N90" s="221" t="s">
        <v>44</v>
      </c>
      <c r="O90" s="222">
        <v>0.184</v>
      </c>
      <c r="P90" s="222">
        <f>O90*H90</f>
        <v>0.184</v>
      </c>
      <c r="Q90" s="222">
        <v>3.0000000000000001E-5</v>
      </c>
      <c r="R90" s="222">
        <f>Q90*H90</f>
        <v>3.0000000000000001E-5</v>
      </c>
      <c r="S90" s="222">
        <v>0</v>
      </c>
      <c r="T90" s="223">
        <f>S90*H90</f>
        <v>0</v>
      </c>
      <c r="AR90" s="224" t="s">
        <v>133</v>
      </c>
      <c r="AT90" s="224" t="s">
        <v>119</v>
      </c>
      <c r="AU90" s="224" t="s">
        <v>83</v>
      </c>
      <c r="AY90" s="10" t="s">
        <v>118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0" t="s">
        <v>81</v>
      </c>
      <c r="BK90" s="225">
        <f>ROUND(I90*H90,2)</f>
        <v>0</v>
      </c>
      <c r="BL90" s="10" t="s">
        <v>133</v>
      </c>
      <c r="BM90" s="224" t="s">
        <v>272</v>
      </c>
    </row>
    <row r="91" spans="2:65" s="1" customFormat="1" x14ac:dyDescent="0.2">
      <c r="B91" s="21"/>
      <c r="D91" s="226" t="s">
        <v>124</v>
      </c>
      <c r="F91" s="227" t="s">
        <v>775</v>
      </c>
      <c r="L91" s="21"/>
      <c r="M91" s="228"/>
      <c r="T91" s="39"/>
      <c r="AT91" s="10" t="s">
        <v>124</v>
      </c>
      <c r="AU91" s="10" t="s">
        <v>83</v>
      </c>
    </row>
    <row r="92" spans="2:65" s="1" customFormat="1" ht="16.5" customHeight="1" x14ac:dyDescent="0.2">
      <c r="B92" s="21"/>
      <c r="C92" s="214" t="s">
        <v>83</v>
      </c>
      <c r="D92" s="214" t="s">
        <v>119</v>
      </c>
      <c r="E92" s="215" t="s">
        <v>776</v>
      </c>
      <c r="F92" s="216" t="s">
        <v>777</v>
      </c>
      <c r="G92" s="217" t="s">
        <v>218</v>
      </c>
      <c r="H92" s="218">
        <v>1</v>
      </c>
      <c r="I92" s="252"/>
      <c r="J92" s="219">
        <f>ROUND(I92*H92,2)</f>
        <v>0</v>
      </c>
      <c r="K92" s="216"/>
      <c r="L92" s="21"/>
      <c r="M92" s="220" t="s">
        <v>19</v>
      </c>
      <c r="N92" s="221" t="s">
        <v>44</v>
      </c>
      <c r="O92" s="222">
        <v>0</v>
      </c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24" t="s">
        <v>133</v>
      </c>
      <c r="AT92" s="224" t="s">
        <v>119</v>
      </c>
      <c r="AU92" s="224" t="s">
        <v>83</v>
      </c>
      <c r="AY92" s="10" t="s">
        <v>118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0" t="s">
        <v>81</v>
      </c>
      <c r="BK92" s="225">
        <f>ROUND(I92*H92,2)</f>
        <v>0</v>
      </c>
      <c r="BL92" s="10" t="s">
        <v>133</v>
      </c>
      <c r="BM92" s="224" t="s">
        <v>273</v>
      </c>
    </row>
    <row r="93" spans="2:65" s="1" customFormat="1" x14ac:dyDescent="0.2">
      <c r="B93" s="21"/>
      <c r="D93" s="226" t="s">
        <v>124</v>
      </c>
      <c r="F93" s="227" t="s">
        <v>778</v>
      </c>
      <c r="L93" s="21"/>
      <c r="M93" s="228"/>
      <c r="T93" s="39"/>
      <c r="AT93" s="10" t="s">
        <v>124</v>
      </c>
      <c r="AU93" s="10" t="s">
        <v>83</v>
      </c>
    </row>
    <row r="94" spans="2:65" s="1" customFormat="1" ht="16.5" customHeight="1" x14ac:dyDescent="0.2">
      <c r="B94" s="21"/>
      <c r="C94" s="214" t="s">
        <v>129</v>
      </c>
      <c r="D94" s="214" t="s">
        <v>119</v>
      </c>
      <c r="E94" s="215" t="s">
        <v>274</v>
      </c>
      <c r="F94" s="216" t="s">
        <v>275</v>
      </c>
      <c r="G94" s="217" t="s">
        <v>249</v>
      </c>
      <c r="H94" s="218">
        <v>4</v>
      </c>
      <c r="I94" s="252"/>
      <c r="J94" s="219">
        <f>ROUND(I94*H94,2)</f>
        <v>0</v>
      </c>
      <c r="K94" s="216" t="s">
        <v>19</v>
      </c>
      <c r="L94" s="21"/>
      <c r="M94" s="220" t="s">
        <v>19</v>
      </c>
      <c r="N94" s="221" t="s">
        <v>44</v>
      </c>
      <c r="O94" s="222">
        <v>0</v>
      </c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24" t="s">
        <v>133</v>
      </c>
      <c r="AT94" s="224" t="s">
        <v>119</v>
      </c>
      <c r="AU94" s="224" t="s">
        <v>83</v>
      </c>
      <c r="AY94" s="10" t="s">
        <v>118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0" t="s">
        <v>81</v>
      </c>
      <c r="BK94" s="225">
        <f>ROUND(I94*H94,2)</f>
        <v>0</v>
      </c>
      <c r="BL94" s="10" t="s">
        <v>133</v>
      </c>
      <c r="BM94" s="224" t="s">
        <v>276</v>
      </c>
    </row>
    <row r="95" spans="2:65" s="1" customFormat="1" ht="39" x14ac:dyDescent="0.2">
      <c r="B95" s="21"/>
      <c r="D95" s="226" t="s">
        <v>124</v>
      </c>
      <c r="F95" s="227" t="s">
        <v>277</v>
      </c>
      <c r="L95" s="21"/>
      <c r="M95" s="228"/>
      <c r="T95" s="39"/>
      <c r="AT95" s="10" t="s">
        <v>124</v>
      </c>
      <c r="AU95" s="10" t="s">
        <v>83</v>
      </c>
    </row>
    <row r="96" spans="2:65" s="1" customFormat="1" ht="29.25" x14ac:dyDescent="0.2">
      <c r="B96" s="21"/>
      <c r="D96" s="226" t="s">
        <v>125</v>
      </c>
      <c r="F96" s="229" t="s">
        <v>278</v>
      </c>
      <c r="L96" s="21"/>
      <c r="M96" s="228"/>
      <c r="T96" s="39"/>
      <c r="AT96" s="10" t="s">
        <v>125</v>
      </c>
      <c r="AU96" s="10" t="s">
        <v>83</v>
      </c>
    </row>
    <row r="97" spans="2:65" s="243" customFormat="1" x14ac:dyDescent="0.2">
      <c r="B97" s="242"/>
      <c r="D97" s="226" t="s">
        <v>160</v>
      </c>
      <c r="E97" s="244" t="s">
        <v>19</v>
      </c>
      <c r="F97" s="245" t="s">
        <v>247</v>
      </c>
      <c r="H97" s="246">
        <v>4</v>
      </c>
      <c r="L97" s="242"/>
      <c r="M97" s="247"/>
      <c r="T97" s="248"/>
      <c r="AT97" s="244" t="s">
        <v>160</v>
      </c>
      <c r="AU97" s="244" t="s">
        <v>83</v>
      </c>
      <c r="AV97" s="243" t="s">
        <v>83</v>
      </c>
      <c r="AW97" s="243" t="s">
        <v>35</v>
      </c>
      <c r="AX97" s="243" t="s">
        <v>81</v>
      </c>
      <c r="AY97" s="244" t="s">
        <v>118</v>
      </c>
    </row>
    <row r="98" spans="2:65" s="1" customFormat="1" x14ac:dyDescent="0.2">
      <c r="B98" s="21"/>
      <c r="D98" s="226" t="s">
        <v>279</v>
      </c>
      <c r="F98" s="255" t="s">
        <v>280</v>
      </c>
      <c r="L98" s="21"/>
      <c r="M98" s="228"/>
      <c r="T98" s="39"/>
      <c r="AU98" s="10" t="s">
        <v>83</v>
      </c>
    </row>
    <row r="99" spans="2:65" s="1" customFormat="1" x14ac:dyDescent="0.2">
      <c r="B99" s="21"/>
      <c r="D99" s="226" t="s">
        <v>279</v>
      </c>
      <c r="F99" s="256" t="s">
        <v>281</v>
      </c>
      <c r="H99" s="257">
        <v>0</v>
      </c>
      <c r="L99" s="21"/>
      <c r="M99" s="228"/>
      <c r="T99" s="39"/>
      <c r="AU99" s="10" t="s">
        <v>83</v>
      </c>
    </row>
    <row r="100" spans="2:65" s="1" customFormat="1" x14ac:dyDescent="0.2">
      <c r="B100" s="21"/>
      <c r="D100" s="226" t="s">
        <v>279</v>
      </c>
      <c r="F100" s="256" t="s">
        <v>282</v>
      </c>
      <c r="H100" s="257">
        <v>0</v>
      </c>
      <c r="L100" s="21"/>
      <c r="M100" s="228"/>
      <c r="T100" s="39"/>
      <c r="AU100" s="10" t="s">
        <v>83</v>
      </c>
    </row>
    <row r="101" spans="2:65" s="1" customFormat="1" x14ac:dyDescent="0.2">
      <c r="B101" s="21"/>
      <c r="D101" s="226" t="s">
        <v>279</v>
      </c>
      <c r="F101" s="256" t="s">
        <v>283</v>
      </c>
      <c r="H101" s="257">
        <v>4</v>
      </c>
      <c r="L101" s="21"/>
      <c r="M101" s="228"/>
      <c r="T101" s="39"/>
      <c r="AU101" s="10" t="s">
        <v>83</v>
      </c>
    </row>
    <row r="102" spans="2:65" s="205" customFormat="1" ht="22.9" customHeight="1" x14ac:dyDescent="0.2">
      <c r="B102" s="204"/>
      <c r="D102" s="206" t="s">
        <v>72</v>
      </c>
      <c r="E102" s="230" t="s">
        <v>168</v>
      </c>
      <c r="F102" s="230" t="s">
        <v>284</v>
      </c>
      <c r="J102" s="231">
        <f>BK102</f>
        <v>0</v>
      </c>
      <c r="L102" s="204"/>
      <c r="M102" s="209"/>
      <c r="P102" s="210">
        <f>SUM(P103:P231)</f>
        <v>145.15779999999998</v>
      </c>
      <c r="R102" s="210">
        <f>SUM(R103:R231)</f>
        <v>0.15554999999999999</v>
      </c>
      <c r="T102" s="211">
        <f>SUM(T103:T231)</f>
        <v>0</v>
      </c>
      <c r="AR102" s="206" t="s">
        <v>81</v>
      </c>
      <c r="AT102" s="212" t="s">
        <v>72</v>
      </c>
      <c r="AU102" s="212" t="s">
        <v>81</v>
      </c>
      <c r="AY102" s="206" t="s">
        <v>118</v>
      </c>
      <c r="BK102" s="213">
        <f>SUM(BK103:BK231)</f>
        <v>0</v>
      </c>
    </row>
    <row r="103" spans="2:65" s="1" customFormat="1" ht="21.75" customHeight="1" x14ac:dyDescent="0.2">
      <c r="B103" s="21"/>
      <c r="C103" s="214" t="s">
        <v>133</v>
      </c>
      <c r="D103" s="214" t="s">
        <v>119</v>
      </c>
      <c r="E103" s="215" t="s">
        <v>285</v>
      </c>
      <c r="F103" s="216" t="s">
        <v>286</v>
      </c>
      <c r="G103" s="217" t="s">
        <v>243</v>
      </c>
      <c r="H103" s="218">
        <v>102.6</v>
      </c>
      <c r="I103" s="252"/>
      <c r="J103" s="219">
        <f>ROUND(I103*H103,2)</f>
        <v>0</v>
      </c>
      <c r="K103" s="216" t="s">
        <v>148</v>
      </c>
      <c r="L103" s="21"/>
      <c r="M103" s="220" t="s">
        <v>19</v>
      </c>
      <c r="N103" s="221" t="s">
        <v>44</v>
      </c>
      <c r="O103" s="222">
        <v>0.14000000000000001</v>
      </c>
      <c r="P103" s="222">
        <f>O103*H103</f>
        <v>14.364000000000001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24" t="s">
        <v>133</v>
      </c>
      <c r="AT103" s="224" t="s">
        <v>119</v>
      </c>
      <c r="AU103" s="224" t="s">
        <v>83</v>
      </c>
      <c r="AY103" s="10" t="s">
        <v>118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0" t="s">
        <v>81</v>
      </c>
      <c r="BK103" s="225">
        <f>ROUND(I103*H103,2)</f>
        <v>0</v>
      </c>
      <c r="BL103" s="10" t="s">
        <v>133</v>
      </c>
      <c r="BM103" s="224" t="s">
        <v>287</v>
      </c>
    </row>
    <row r="104" spans="2:65" s="1" customFormat="1" ht="19.5" x14ac:dyDescent="0.2">
      <c r="B104" s="21"/>
      <c r="D104" s="226" t="s">
        <v>124</v>
      </c>
      <c r="F104" s="227" t="s">
        <v>288</v>
      </c>
      <c r="L104" s="21"/>
      <c r="M104" s="228"/>
      <c r="T104" s="39"/>
      <c r="AT104" s="10" t="s">
        <v>124</v>
      </c>
      <c r="AU104" s="10" t="s">
        <v>83</v>
      </c>
    </row>
    <row r="105" spans="2:65" s="1" customFormat="1" x14ac:dyDescent="0.2">
      <c r="B105" s="21"/>
      <c r="D105" s="232" t="s">
        <v>151</v>
      </c>
      <c r="F105" s="74" t="s">
        <v>289</v>
      </c>
      <c r="L105" s="21"/>
      <c r="M105" s="228"/>
      <c r="T105" s="39"/>
      <c r="AT105" s="10" t="s">
        <v>151</v>
      </c>
      <c r="AU105" s="10" t="s">
        <v>83</v>
      </c>
    </row>
    <row r="106" spans="2:65" s="259" customFormat="1" x14ac:dyDescent="0.2">
      <c r="B106" s="258"/>
      <c r="D106" s="226" t="s">
        <v>160</v>
      </c>
      <c r="E106" s="260" t="s">
        <v>19</v>
      </c>
      <c r="F106" s="261" t="s">
        <v>290</v>
      </c>
      <c r="H106" s="260" t="s">
        <v>19</v>
      </c>
      <c r="L106" s="258"/>
      <c r="M106" s="262"/>
      <c r="T106" s="263"/>
      <c r="AT106" s="260" t="s">
        <v>160</v>
      </c>
      <c r="AU106" s="260" t="s">
        <v>83</v>
      </c>
      <c r="AV106" s="259" t="s">
        <v>81</v>
      </c>
      <c r="AW106" s="259" t="s">
        <v>35</v>
      </c>
      <c r="AX106" s="259" t="s">
        <v>73</v>
      </c>
      <c r="AY106" s="260" t="s">
        <v>118</v>
      </c>
    </row>
    <row r="107" spans="2:65" s="243" customFormat="1" x14ac:dyDescent="0.2">
      <c r="B107" s="242"/>
      <c r="D107" s="226" t="s">
        <v>160</v>
      </c>
      <c r="E107" s="244" t="s">
        <v>258</v>
      </c>
      <c r="F107" s="245" t="s">
        <v>291</v>
      </c>
      <c r="H107" s="246">
        <v>102.6</v>
      </c>
      <c r="L107" s="242"/>
      <c r="M107" s="247"/>
      <c r="T107" s="248"/>
      <c r="AT107" s="244" t="s">
        <v>160</v>
      </c>
      <c r="AU107" s="244" t="s">
        <v>83</v>
      </c>
      <c r="AV107" s="243" t="s">
        <v>83</v>
      </c>
      <c r="AW107" s="243" t="s">
        <v>35</v>
      </c>
      <c r="AX107" s="243" t="s">
        <v>81</v>
      </c>
      <c r="AY107" s="244" t="s">
        <v>118</v>
      </c>
    </row>
    <row r="108" spans="2:65" s="1" customFormat="1" ht="24.2" customHeight="1" x14ac:dyDescent="0.2">
      <c r="B108" s="21"/>
      <c r="C108" s="214" t="s">
        <v>134</v>
      </c>
      <c r="D108" s="214" t="s">
        <v>119</v>
      </c>
      <c r="E108" s="215" t="s">
        <v>292</v>
      </c>
      <c r="F108" s="216" t="s">
        <v>293</v>
      </c>
      <c r="G108" s="217" t="s">
        <v>243</v>
      </c>
      <c r="H108" s="218">
        <v>6156</v>
      </c>
      <c r="I108" s="252"/>
      <c r="J108" s="219">
        <f>ROUND(I108*H108,2)</f>
        <v>0</v>
      </c>
      <c r="K108" s="216" t="s">
        <v>148</v>
      </c>
      <c r="L108" s="21"/>
      <c r="M108" s="220" t="s">
        <v>19</v>
      </c>
      <c r="N108" s="221" t="s">
        <v>44</v>
      </c>
      <c r="O108" s="222">
        <v>0</v>
      </c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24" t="s">
        <v>133</v>
      </c>
      <c r="AT108" s="224" t="s">
        <v>119</v>
      </c>
      <c r="AU108" s="224" t="s">
        <v>83</v>
      </c>
      <c r="AY108" s="10" t="s">
        <v>118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0" t="s">
        <v>81</v>
      </c>
      <c r="BK108" s="225">
        <f>ROUND(I108*H108,2)</f>
        <v>0</v>
      </c>
      <c r="BL108" s="10" t="s">
        <v>133</v>
      </c>
      <c r="BM108" s="224" t="s">
        <v>294</v>
      </c>
    </row>
    <row r="109" spans="2:65" s="1" customFormat="1" ht="19.5" x14ac:dyDescent="0.2">
      <c r="B109" s="21"/>
      <c r="D109" s="226" t="s">
        <v>124</v>
      </c>
      <c r="F109" s="227" t="s">
        <v>295</v>
      </c>
      <c r="L109" s="21"/>
      <c r="M109" s="228"/>
      <c r="T109" s="39"/>
      <c r="AT109" s="10" t="s">
        <v>124</v>
      </c>
      <c r="AU109" s="10" t="s">
        <v>83</v>
      </c>
    </row>
    <row r="110" spans="2:65" s="1" customFormat="1" x14ac:dyDescent="0.2">
      <c r="B110" s="21"/>
      <c r="D110" s="232" t="s">
        <v>151</v>
      </c>
      <c r="F110" s="74" t="s">
        <v>296</v>
      </c>
      <c r="L110" s="21"/>
      <c r="M110" s="228"/>
      <c r="T110" s="39"/>
      <c r="AT110" s="10" t="s">
        <v>151</v>
      </c>
      <c r="AU110" s="10" t="s">
        <v>83</v>
      </c>
    </row>
    <row r="111" spans="2:65" s="243" customFormat="1" x14ac:dyDescent="0.2">
      <c r="B111" s="242"/>
      <c r="D111" s="226" t="s">
        <v>160</v>
      </c>
      <c r="E111" s="244" t="s">
        <v>19</v>
      </c>
      <c r="F111" s="245" t="s">
        <v>297</v>
      </c>
      <c r="H111" s="246">
        <v>6156</v>
      </c>
      <c r="L111" s="242"/>
      <c r="M111" s="247"/>
      <c r="T111" s="248"/>
      <c r="AT111" s="244" t="s">
        <v>160</v>
      </c>
      <c r="AU111" s="244" t="s">
        <v>83</v>
      </c>
      <c r="AV111" s="243" t="s">
        <v>83</v>
      </c>
      <c r="AW111" s="243" t="s">
        <v>35</v>
      </c>
      <c r="AX111" s="243" t="s">
        <v>81</v>
      </c>
      <c r="AY111" s="244" t="s">
        <v>118</v>
      </c>
    </row>
    <row r="112" spans="2:65" s="1" customFormat="1" x14ac:dyDescent="0.2">
      <c r="B112" s="21"/>
      <c r="D112" s="226" t="s">
        <v>279</v>
      </c>
      <c r="F112" s="255" t="s">
        <v>298</v>
      </c>
      <c r="L112" s="21"/>
      <c r="M112" s="228"/>
      <c r="T112" s="39"/>
      <c r="AU112" s="10" t="s">
        <v>83</v>
      </c>
    </row>
    <row r="113" spans="2:65" s="1" customFormat="1" x14ac:dyDescent="0.2">
      <c r="B113" s="21"/>
      <c r="D113" s="226" t="s">
        <v>279</v>
      </c>
      <c r="F113" s="256" t="s">
        <v>290</v>
      </c>
      <c r="H113" s="257">
        <v>0</v>
      </c>
      <c r="L113" s="21"/>
      <c r="M113" s="228"/>
      <c r="T113" s="39"/>
      <c r="AU113" s="10" t="s">
        <v>83</v>
      </c>
    </row>
    <row r="114" spans="2:65" s="1" customFormat="1" x14ac:dyDescent="0.2">
      <c r="B114" s="21"/>
      <c r="D114" s="226" t="s">
        <v>279</v>
      </c>
      <c r="F114" s="256" t="s">
        <v>291</v>
      </c>
      <c r="H114" s="257">
        <v>102.6</v>
      </c>
      <c r="L114" s="21"/>
      <c r="M114" s="228"/>
      <c r="T114" s="39"/>
      <c r="AU114" s="10" t="s">
        <v>83</v>
      </c>
    </row>
    <row r="115" spans="2:65" s="1" customFormat="1" ht="24.2" customHeight="1" x14ac:dyDescent="0.2">
      <c r="B115" s="21"/>
      <c r="C115" s="214" t="s">
        <v>138</v>
      </c>
      <c r="D115" s="214" t="s">
        <v>119</v>
      </c>
      <c r="E115" s="215" t="s">
        <v>299</v>
      </c>
      <c r="F115" s="216" t="s">
        <v>300</v>
      </c>
      <c r="G115" s="217" t="s">
        <v>243</v>
      </c>
      <c r="H115" s="218">
        <v>102.6</v>
      </c>
      <c r="I115" s="252"/>
      <c r="J115" s="219">
        <f>ROUND(I115*H115,2)</f>
        <v>0</v>
      </c>
      <c r="K115" s="216" t="s">
        <v>148</v>
      </c>
      <c r="L115" s="21"/>
      <c r="M115" s="220" t="s">
        <v>19</v>
      </c>
      <c r="N115" s="221" t="s">
        <v>44</v>
      </c>
      <c r="O115" s="222">
        <v>8.6999999999999994E-2</v>
      </c>
      <c r="P115" s="222">
        <f>O115*H115</f>
        <v>8.9261999999999997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24" t="s">
        <v>133</v>
      </c>
      <c r="AT115" s="224" t="s">
        <v>119</v>
      </c>
      <c r="AU115" s="224" t="s">
        <v>83</v>
      </c>
      <c r="AY115" s="10" t="s">
        <v>118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0" t="s">
        <v>81</v>
      </c>
      <c r="BK115" s="225">
        <f>ROUND(I115*H115,2)</f>
        <v>0</v>
      </c>
      <c r="BL115" s="10" t="s">
        <v>133</v>
      </c>
      <c r="BM115" s="224" t="s">
        <v>301</v>
      </c>
    </row>
    <row r="116" spans="2:65" s="1" customFormat="1" ht="19.5" x14ac:dyDescent="0.2">
      <c r="B116" s="21"/>
      <c r="D116" s="226" t="s">
        <v>124</v>
      </c>
      <c r="F116" s="227" t="s">
        <v>302</v>
      </c>
      <c r="L116" s="21"/>
      <c r="M116" s="228"/>
      <c r="T116" s="39"/>
      <c r="AT116" s="10" t="s">
        <v>124</v>
      </c>
      <c r="AU116" s="10" t="s">
        <v>83</v>
      </c>
    </row>
    <row r="117" spans="2:65" s="1" customFormat="1" x14ac:dyDescent="0.2">
      <c r="B117" s="21"/>
      <c r="D117" s="232" t="s">
        <v>151</v>
      </c>
      <c r="F117" s="74" t="s">
        <v>303</v>
      </c>
      <c r="L117" s="21"/>
      <c r="M117" s="228"/>
      <c r="T117" s="39"/>
      <c r="AT117" s="10" t="s">
        <v>151</v>
      </c>
      <c r="AU117" s="10" t="s">
        <v>83</v>
      </c>
    </row>
    <row r="118" spans="2:65" s="243" customFormat="1" x14ac:dyDescent="0.2">
      <c r="B118" s="242"/>
      <c r="D118" s="226" t="s">
        <v>160</v>
      </c>
      <c r="E118" s="244" t="s">
        <v>19</v>
      </c>
      <c r="F118" s="245" t="s">
        <v>258</v>
      </c>
      <c r="H118" s="246">
        <v>102.6</v>
      </c>
      <c r="L118" s="242"/>
      <c r="M118" s="247"/>
      <c r="T118" s="248"/>
      <c r="AT118" s="244" t="s">
        <v>160</v>
      </c>
      <c r="AU118" s="244" t="s">
        <v>83</v>
      </c>
      <c r="AV118" s="243" t="s">
        <v>83</v>
      </c>
      <c r="AW118" s="243" t="s">
        <v>35</v>
      </c>
      <c r="AX118" s="243" t="s">
        <v>81</v>
      </c>
      <c r="AY118" s="244" t="s">
        <v>118</v>
      </c>
    </row>
    <row r="119" spans="2:65" s="1" customFormat="1" x14ac:dyDescent="0.2">
      <c r="B119" s="21"/>
      <c r="D119" s="226" t="s">
        <v>279</v>
      </c>
      <c r="F119" s="255" t="s">
        <v>298</v>
      </c>
      <c r="L119" s="21"/>
      <c r="M119" s="228"/>
      <c r="T119" s="39"/>
      <c r="AU119" s="10" t="s">
        <v>83</v>
      </c>
    </row>
    <row r="120" spans="2:65" s="1" customFormat="1" x14ac:dyDescent="0.2">
      <c r="B120" s="21"/>
      <c r="D120" s="226" t="s">
        <v>279</v>
      </c>
      <c r="F120" s="256" t="s">
        <v>290</v>
      </c>
      <c r="H120" s="257">
        <v>0</v>
      </c>
      <c r="L120" s="21"/>
      <c r="M120" s="228"/>
      <c r="T120" s="39"/>
      <c r="AU120" s="10" t="s">
        <v>83</v>
      </c>
    </row>
    <row r="121" spans="2:65" s="1" customFormat="1" x14ac:dyDescent="0.2">
      <c r="B121" s="21"/>
      <c r="D121" s="226" t="s">
        <v>279</v>
      </c>
      <c r="F121" s="256" t="s">
        <v>291</v>
      </c>
      <c r="H121" s="257">
        <v>102.6</v>
      </c>
      <c r="L121" s="21"/>
      <c r="M121" s="228"/>
      <c r="T121" s="39"/>
      <c r="AU121" s="10" t="s">
        <v>83</v>
      </c>
    </row>
    <row r="122" spans="2:65" s="1" customFormat="1" ht="16.5" customHeight="1" x14ac:dyDescent="0.2">
      <c r="B122" s="21"/>
      <c r="C122" s="214" t="s">
        <v>153</v>
      </c>
      <c r="D122" s="214" t="s">
        <v>119</v>
      </c>
      <c r="E122" s="215" t="s">
        <v>304</v>
      </c>
      <c r="F122" s="216" t="s">
        <v>305</v>
      </c>
      <c r="G122" s="217" t="s">
        <v>257</v>
      </c>
      <c r="H122" s="218">
        <v>12</v>
      </c>
      <c r="I122" s="252"/>
      <c r="J122" s="219">
        <f>ROUND(I122*H122,2)</f>
        <v>0</v>
      </c>
      <c r="K122" s="216" t="s">
        <v>19</v>
      </c>
      <c r="L122" s="21"/>
      <c r="M122" s="220" t="s">
        <v>19</v>
      </c>
      <c r="N122" s="221" t="s">
        <v>44</v>
      </c>
      <c r="O122" s="222">
        <v>0.13</v>
      </c>
      <c r="P122" s="222">
        <f>O122*H122</f>
        <v>1.56</v>
      </c>
      <c r="Q122" s="222">
        <v>2.0000000000000002E-5</v>
      </c>
      <c r="R122" s="222">
        <f>Q122*H122</f>
        <v>2.4000000000000003E-4</v>
      </c>
      <c r="S122" s="222">
        <v>0</v>
      </c>
      <c r="T122" s="223">
        <f>S122*H122</f>
        <v>0</v>
      </c>
      <c r="AR122" s="224" t="s">
        <v>133</v>
      </c>
      <c r="AT122" s="224" t="s">
        <v>119</v>
      </c>
      <c r="AU122" s="224" t="s">
        <v>83</v>
      </c>
      <c r="AY122" s="10" t="s">
        <v>118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0" t="s">
        <v>81</v>
      </c>
      <c r="BK122" s="225">
        <f>ROUND(I122*H122,2)</f>
        <v>0</v>
      </c>
      <c r="BL122" s="10" t="s">
        <v>133</v>
      </c>
      <c r="BM122" s="224" t="s">
        <v>306</v>
      </c>
    </row>
    <row r="123" spans="2:65" s="1" customFormat="1" x14ac:dyDescent="0.2">
      <c r="B123" s="21"/>
      <c r="D123" s="226" t="s">
        <v>124</v>
      </c>
      <c r="F123" s="227" t="s">
        <v>307</v>
      </c>
      <c r="L123" s="21"/>
      <c r="M123" s="228"/>
      <c r="T123" s="39"/>
      <c r="AT123" s="10" t="s">
        <v>124</v>
      </c>
      <c r="AU123" s="10" t="s">
        <v>83</v>
      </c>
    </row>
    <row r="124" spans="2:65" s="259" customFormat="1" x14ac:dyDescent="0.2">
      <c r="B124" s="258"/>
      <c r="D124" s="226" t="s">
        <v>160</v>
      </c>
      <c r="E124" s="260" t="s">
        <v>19</v>
      </c>
      <c r="F124" s="261" t="s">
        <v>308</v>
      </c>
      <c r="H124" s="260" t="s">
        <v>19</v>
      </c>
      <c r="L124" s="258"/>
      <c r="M124" s="262"/>
      <c r="T124" s="263"/>
      <c r="AT124" s="260" t="s">
        <v>160</v>
      </c>
      <c r="AU124" s="260" t="s">
        <v>83</v>
      </c>
      <c r="AV124" s="259" t="s">
        <v>81</v>
      </c>
      <c r="AW124" s="259" t="s">
        <v>35</v>
      </c>
      <c r="AX124" s="259" t="s">
        <v>73</v>
      </c>
      <c r="AY124" s="260" t="s">
        <v>118</v>
      </c>
    </row>
    <row r="125" spans="2:65" s="243" customFormat="1" x14ac:dyDescent="0.2">
      <c r="B125" s="242"/>
      <c r="D125" s="226" t="s">
        <v>160</v>
      </c>
      <c r="E125" s="244" t="s">
        <v>256</v>
      </c>
      <c r="F125" s="245" t="s">
        <v>309</v>
      </c>
      <c r="H125" s="246">
        <v>12</v>
      </c>
      <c r="L125" s="242"/>
      <c r="M125" s="247"/>
      <c r="T125" s="248"/>
      <c r="AT125" s="244" t="s">
        <v>160</v>
      </c>
      <c r="AU125" s="244" t="s">
        <v>83</v>
      </c>
      <c r="AV125" s="243" t="s">
        <v>83</v>
      </c>
      <c r="AW125" s="243" t="s">
        <v>35</v>
      </c>
      <c r="AX125" s="243" t="s">
        <v>81</v>
      </c>
      <c r="AY125" s="244" t="s">
        <v>118</v>
      </c>
    </row>
    <row r="126" spans="2:65" s="1" customFormat="1" ht="16.5" customHeight="1" x14ac:dyDescent="0.2">
      <c r="B126" s="21"/>
      <c r="C126" s="214" t="s">
        <v>162</v>
      </c>
      <c r="D126" s="214" t="s">
        <v>119</v>
      </c>
      <c r="E126" s="215" t="s">
        <v>310</v>
      </c>
      <c r="F126" s="216" t="s">
        <v>311</v>
      </c>
      <c r="G126" s="217" t="s">
        <v>257</v>
      </c>
      <c r="H126" s="218">
        <v>12</v>
      </c>
      <c r="I126" s="252"/>
      <c r="J126" s="219">
        <f>ROUND(I126*H126,2)</f>
        <v>0</v>
      </c>
      <c r="K126" s="216" t="s">
        <v>148</v>
      </c>
      <c r="L126" s="21"/>
      <c r="M126" s="220" t="s">
        <v>19</v>
      </c>
      <c r="N126" s="221" t="s">
        <v>44</v>
      </c>
      <c r="O126" s="222">
        <v>0.06</v>
      </c>
      <c r="P126" s="222">
        <f>O126*H126</f>
        <v>0.72</v>
      </c>
      <c r="Q126" s="222">
        <v>2.7999999999999998E-4</v>
      </c>
      <c r="R126" s="222">
        <f>Q126*H126</f>
        <v>3.3599999999999997E-3</v>
      </c>
      <c r="S126" s="222">
        <v>0</v>
      </c>
      <c r="T126" s="223">
        <f>S126*H126</f>
        <v>0</v>
      </c>
      <c r="AR126" s="224" t="s">
        <v>133</v>
      </c>
      <c r="AT126" s="224" t="s">
        <v>119</v>
      </c>
      <c r="AU126" s="224" t="s">
        <v>83</v>
      </c>
      <c r="AY126" s="10" t="s">
        <v>118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0" t="s">
        <v>81</v>
      </c>
      <c r="BK126" s="225">
        <f>ROUND(I126*H126,2)</f>
        <v>0</v>
      </c>
      <c r="BL126" s="10" t="s">
        <v>133</v>
      </c>
      <c r="BM126" s="224" t="s">
        <v>312</v>
      </c>
    </row>
    <row r="127" spans="2:65" s="1" customFormat="1" x14ac:dyDescent="0.2">
      <c r="B127" s="21"/>
      <c r="D127" s="226" t="s">
        <v>124</v>
      </c>
      <c r="F127" s="227" t="s">
        <v>313</v>
      </c>
      <c r="L127" s="21"/>
      <c r="M127" s="228"/>
      <c r="T127" s="39"/>
      <c r="AT127" s="10" t="s">
        <v>124</v>
      </c>
      <c r="AU127" s="10" t="s">
        <v>83</v>
      </c>
    </row>
    <row r="128" spans="2:65" s="1" customFormat="1" x14ac:dyDescent="0.2">
      <c r="B128" s="21"/>
      <c r="D128" s="232" t="s">
        <v>151</v>
      </c>
      <c r="F128" s="74" t="s">
        <v>314</v>
      </c>
      <c r="L128" s="21"/>
      <c r="M128" s="228"/>
      <c r="T128" s="39"/>
      <c r="AT128" s="10" t="s">
        <v>151</v>
      </c>
      <c r="AU128" s="10" t="s">
        <v>83</v>
      </c>
    </row>
    <row r="129" spans="2:65" s="243" customFormat="1" x14ac:dyDescent="0.2">
      <c r="B129" s="242"/>
      <c r="D129" s="226" t="s">
        <v>160</v>
      </c>
      <c r="E129" s="244" t="s">
        <v>19</v>
      </c>
      <c r="F129" s="245" t="s">
        <v>256</v>
      </c>
      <c r="H129" s="246">
        <v>12</v>
      </c>
      <c r="L129" s="242"/>
      <c r="M129" s="247"/>
      <c r="T129" s="248"/>
      <c r="AT129" s="244" t="s">
        <v>160</v>
      </c>
      <c r="AU129" s="244" t="s">
        <v>83</v>
      </c>
      <c r="AV129" s="243" t="s">
        <v>83</v>
      </c>
      <c r="AW129" s="243" t="s">
        <v>35</v>
      </c>
      <c r="AX129" s="243" t="s">
        <v>81</v>
      </c>
      <c r="AY129" s="244" t="s">
        <v>118</v>
      </c>
    </row>
    <row r="130" spans="2:65" s="1" customFormat="1" x14ac:dyDescent="0.2">
      <c r="B130" s="21"/>
      <c r="D130" s="226" t="s">
        <v>279</v>
      </c>
      <c r="F130" s="255" t="s">
        <v>315</v>
      </c>
      <c r="L130" s="21"/>
      <c r="M130" s="228"/>
      <c r="T130" s="39"/>
      <c r="AU130" s="10" t="s">
        <v>83</v>
      </c>
    </row>
    <row r="131" spans="2:65" s="1" customFormat="1" x14ac:dyDescent="0.2">
      <c r="B131" s="21"/>
      <c r="D131" s="226" t="s">
        <v>279</v>
      </c>
      <c r="F131" s="256" t="s">
        <v>308</v>
      </c>
      <c r="H131" s="257">
        <v>0</v>
      </c>
      <c r="L131" s="21"/>
      <c r="M131" s="228"/>
      <c r="T131" s="39"/>
      <c r="AU131" s="10" t="s">
        <v>83</v>
      </c>
    </row>
    <row r="132" spans="2:65" s="1" customFormat="1" x14ac:dyDescent="0.2">
      <c r="B132" s="21"/>
      <c r="D132" s="226" t="s">
        <v>279</v>
      </c>
      <c r="F132" s="256" t="s">
        <v>309</v>
      </c>
      <c r="H132" s="257">
        <v>12</v>
      </c>
      <c r="L132" s="21"/>
      <c r="M132" s="228"/>
      <c r="T132" s="39"/>
      <c r="AU132" s="10" t="s">
        <v>83</v>
      </c>
    </row>
    <row r="133" spans="2:65" s="1" customFormat="1" ht="16.5" customHeight="1" x14ac:dyDescent="0.2">
      <c r="B133" s="21"/>
      <c r="C133" s="214" t="s">
        <v>168</v>
      </c>
      <c r="D133" s="214" t="s">
        <v>119</v>
      </c>
      <c r="E133" s="215" t="s">
        <v>316</v>
      </c>
      <c r="F133" s="216" t="s">
        <v>317</v>
      </c>
      <c r="G133" s="217" t="s">
        <v>243</v>
      </c>
      <c r="H133" s="218">
        <v>115</v>
      </c>
      <c r="I133" s="252"/>
      <c r="J133" s="219">
        <f>ROUND(I133*H133,2)</f>
        <v>0</v>
      </c>
      <c r="K133" s="216" t="s">
        <v>148</v>
      </c>
      <c r="L133" s="21"/>
      <c r="M133" s="220" t="s">
        <v>19</v>
      </c>
      <c r="N133" s="221" t="s">
        <v>44</v>
      </c>
      <c r="O133" s="222">
        <v>0.27300000000000002</v>
      </c>
      <c r="P133" s="222">
        <f>O133*H133</f>
        <v>31.395000000000003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24" t="s">
        <v>133</v>
      </c>
      <c r="AT133" s="224" t="s">
        <v>119</v>
      </c>
      <c r="AU133" s="224" t="s">
        <v>83</v>
      </c>
      <c r="AY133" s="10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0" t="s">
        <v>81</v>
      </c>
      <c r="BK133" s="225">
        <f>ROUND(I133*H133,2)</f>
        <v>0</v>
      </c>
      <c r="BL133" s="10" t="s">
        <v>133</v>
      </c>
      <c r="BM133" s="224" t="s">
        <v>318</v>
      </c>
    </row>
    <row r="134" spans="2:65" s="1" customFormat="1" x14ac:dyDescent="0.2">
      <c r="B134" s="21"/>
      <c r="D134" s="226" t="s">
        <v>124</v>
      </c>
      <c r="F134" s="227" t="s">
        <v>317</v>
      </c>
      <c r="L134" s="21"/>
      <c r="M134" s="228"/>
      <c r="T134" s="39"/>
      <c r="AT134" s="10" t="s">
        <v>124</v>
      </c>
      <c r="AU134" s="10" t="s">
        <v>83</v>
      </c>
    </row>
    <row r="135" spans="2:65" s="1" customFormat="1" x14ac:dyDescent="0.2">
      <c r="B135" s="21"/>
      <c r="D135" s="232" t="s">
        <v>151</v>
      </c>
      <c r="F135" s="74" t="s">
        <v>319</v>
      </c>
      <c r="L135" s="21"/>
      <c r="M135" s="228"/>
      <c r="T135" s="39"/>
      <c r="AT135" s="10" t="s">
        <v>151</v>
      </c>
      <c r="AU135" s="10" t="s">
        <v>83</v>
      </c>
    </row>
    <row r="136" spans="2:65" s="259" customFormat="1" x14ac:dyDescent="0.2">
      <c r="B136" s="258"/>
      <c r="D136" s="226" t="s">
        <v>160</v>
      </c>
      <c r="E136" s="260" t="s">
        <v>19</v>
      </c>
      <c r="F136" s="261" t="s">
        <v>281</v>
      </c>
      <c r="H136" s="260" t="s">
        <v>19</v>
      </c>
      <c r="L136" s="258"/>
      <c r="M136" s="262"/>
      <c r="T136" s="263"/>
      <c r="AT136" s="260" t="s">
        <v>160</v>
      </c>
      <c r="AU136" s="260" t="s">
        <v>83</v>
      </c>
      <c r="AV136" s="259" t="s">
        <v>81</v>
      </c>
      <c r="AW136" s="259" t="s">
        <v>35</v>
      </c>
      <c r="AX136" s="259" t="s">
        <v>73</v>
      </c>
      <c r="AY136" s="260" t="s">
        <v>118</v>
      </c>
    </row>
    <row r="137" spans="2:65" s="243" customFormat="1" x14ac:dyDescent="0.2">
      <c r="B137" s="242"/>
      <c r="D137" s="226" t="s">
        <v>160</v>
      </c>
      <c r="E137" s="244" t="s">
        <v>19</v>
      </c>
      <c r="F137" s="245" t="s">
        <v>242</v>
      </c>
      <c r="H137" s="246">
        <v>5</v>
      </c>
      <c r="L137" s="242"/>
      <c r="M137" s="247"/>
      <c r="T137" s="248"/>
      <c r="AT137" s="244" t="s">
        <v>160</v>
      </c>
      <c r="AU137" s="244" t="s">
        <v>83</v>
      </c>
      <c r="AV137" s="243" t="s">
        <v>83</v>
      </c>
      <c r="AW137" s="243" t="s">
        <v>35</v>
      </c>
      <c r="AX137" s="243" t="s">
        <v>73</v>
      </c>
      <c r="AY137" s="244" t="s">
        <v>118</v>
      </c>
    </row>
    <row r="138" spans="2:65" s="259" customFormat="1" x14ac:dyDescent="0.2">
      <c r="B138" s="258"/>
      <c r="D138" s="226" t="s">
        <v>160</v>
      </c>
      <c r="E138" s="260" t="s">
        <v>19</v>
      </c>
      <c r="F138" s="261" t="s">
        <v>282</v>
      </c>
      <c r="H138" s="260" t="s">
        <v>19</v>
      </c>
      <c r="L138" s="258"/>
      <c r="M138" s="262"/>
      <c r="T138" s="263"/>
      <c r="AT138" s="260" t="s">
        <v>160</v>
      </c>
      <c r="AU138" s="260" t="s">
        <v>83</v>
      </c>
      <c r="AV138" s="259" t="s">
        <v>81</v>
      </c>
      <c r="AW138" s="259" t="s">
        <v>35</v>
      </c>
      <c r="AX138" s="259" t="s">
        <v>73</v>
      </c>
      <c r="AY138" s="260" t="s">
        <v>118</v>
      </c>
    </row>
    <row r="139" spans="2:65" s="243" customFormat="1" x14ac:dyDescent="0.2">
      <c r="B139" s="242"/>
      <c r="D139" s="226" t="s">
        <v>160</v>
      </c>
      <c r="E139" s="244" t="s">
        <v>19</v>
      </c>
      <c r="F139" s="245" t="s">
        <v>320</v>
      </c>
      <c r="H139" s="246">
        <v>110</v>
      </c>
      <c r="L139" s="242"/>
      <c r="M139" s="247"/>
      <c r="T139" s="248"/>
      <c r="AT139" s="244" t="s">
        <v>160</v>
      </c>
      <c r="AU139" s="244" t="s">
        <v>83</v>
      </c>
      <c r="AV139" s="243" t="s">
        <v>83</v>
      </c>
      <c r="AW139" s="243" t="s">
        <v>35</v>
      </c>
      <c r="AX139" s="243" t="s">
        <v>73</v>
      </c>
      <c r="AY139" s="244" t="s">
        <v>118</v>
      </c>
    </row>
    <row r="140" spans="2:65" s="265" customFormat="1" x14ac:dyDescent="0.2">
      <c r="B140" s="264"/>
      <c r="D140" s="226" t="s">
        <v>160</v>
      </c>
      <c r="E140" s="266" t="s">
        <v>19</v>
      </c>
      <c r="F140" s="267" t="s">
        <v>321</v>
      </c>
      <c r="H140" s="268">
        <v>115</v>
      </c>
      <c r="L140" s="264"/>
      <c r="M140" s="269"/>
      <c r="T140" s="270"/>
      <c r="AT140" s="266" t="s">
        <v>160</v>
      </c>
      <c r="AU140" s="266" t="s">
        <v>83</v>
      </c>
      <c r="AV140" s="265" t="s">
        <v>133</v>
      </c>
      <c r="AW140" s="265" t="s">
        <v>35</v>
      </c>
      <c r="AX140" s="265" t="s">
        <v>81</v>
      </c>
      <c r="AY140" s="266" t="s">
        <v>118</v>
      </c>
    </row>
    <row r="141" spans="2:65" s="1" customFormat="1" x14ac:dyDescent="0.2">
      <c r="B141" s="21"/>
      <c r="D141" s="226" t="s">
        <v>279</v>
      </c>
      <c r="F141" s="255" t="s">
        <v>322</v>
      </c>
      <c r="L141" s="21"/>
      <c r="M141" s="228"/>
      <c r="T141" s="39"/>
      <c r="AU141" s="10" t="s">
        <v>83</v>
      </c>
    </row>
    <row r="142" spans="2:65" s="1" customFormat="1" x14ac:dyDescent="0.2">
      <c r="B142" s="21"/>
      <c r="D142" s="226" t="s">
        <v>279</v>
      </c>
      <c r="F142" s="256" t="s">
        <v>281</v>
      </c>
      <c r="H142" s="257">
        <v>0</v>
      </c>
      <c r="L142" s="21"/>
      <c r="M142" s="228"/>
      <c r="T142" s="39"/>
      <c r="AU142" s="10" t="s">
        <v>83</v>
      </c>
    </row>
    <row r="143" spans="2:65" s="1" customFormat="1" x14ac:dyDescent="0.2">
      <c r="B143" s="21"/>
      <c r="D143" s="226" t="s">
        <v>279</v>
      </c>
      <c r="F143" s="256" t="s">
        <v>323</v>
      </c>
      <c r="H143" s="257">
        <v>3</v>
      </c>
      <c r="L143" s="21"/>
      <c r="M143" s="228"/>
      <c r="T143" s="39"/>
      <c r="AU143" s="10" t="s">
        <v>83</v>
      </c>
    </row>
    <row r="144" spans="2:65" s="1" customFormat="1" x14ac:dyDescent="0.2">
      <c r="B144" s="21"/>
      <c r="D144" s="226" t="s">
        <v>279</v>
      </c>
      <c r="F144" s="256" t="s">
        <v>324</v>
      </c>
      <c r="H144" s="257">
        <v>2</v>
      </c>
      <c r="L144" s="21"/>
      <c r="M144" s="228"/>
      <c r="T144" s="39"/>
      <c r="AU144" s="10" t="s">
        <v>83</v>
      </c>
    </row>
    <row r="145" spans="2:65" s="1" customFormat="1" x14ac:dyDescent="0.2">
      <c r="B145" s="21"/>
      <c r="D145" s="226" t="s">
        <v>279</v>
      </c>
      <c r="F145" s="256" t="s">
        <v>321</v>
      </c>
      <c r="H145" s="257">
        <v>5</v>
      </c>
      <c r="L145" s="21"/>
      <c r="M145" s="228"/>
      <c r="T145" s="39"/>
      <c r="AU145" s="10" t="s">
        <v>83</v>
      </c>
    </row>
    <row r="146" spans="2:65" s="1" customFormat="1" ht="16.5" customHeight="1" x14ac:dyDescent="0.2">
      <c r="B146" s="21"/>
      <c r="C146" s="214" t="s">
        <v>173</v>
      </c>
      <c r="D146" s="214" t="s">
        <v>119</v>
      </c>
      <c r="E146" s="215" t="s">
        <v>325</v>
      </c>
      <c r="F146" s="216" t="s">
        <v>326</v>
      </c>
      <c r="G146" s="217" t="s">
        <v>243</v>
      </c>
      <c r="H146" s="218">
        <v>5</v>
      </c>
      <c r="I146" s="252"/>
      <c r="J146" s="219">
        <f>ROUND(I146*H146,2)</f>
        <v>0</v>
      </c>
      <c r="K146" s="216" t="s">
        <v>148</v>
      </c>
      <c r="L146" s="21"/>
      <c r="M146" s="220" t="s">
        <v>19</v>
      </c>
      <c r="N146" s="221" t="s">
        <v>44</v>
      </c>
      <c r="O146" s="222">
        <v>0.42</v>
      </c>
      <c r="P146" s="222">
        <f>O146*H146</f>
        <v>2.1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AR146" s="224" t="s">
        <v>133</v>
      </c>
      <c r="AT146" s="224" t="s">
        <v>119</v>
      </c>
      <c r="AU146" s="224" t="s">
        <v>83</v>
      </c>
      <c r="AY146" s="10" t="s">
        <v>118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0" t="s">
        <v>81</v>
      </c>
      <c r="BK146" s="225">
        <f>ROUND(I146*H146,2)</f>
        <v>0</v>
      </c>
      <c r="BL146" s="10" t="s">
        <v>133</v>
      </c>
      <c r="BM146" s="224" t="s">
        <v>327</v>
      </c>
    </row>
    <row r="147" spans="2:65" s="1" customFormat="1" x14ac:dyDescent="0.2">
      <c r="B147" s="21"/>
      <c r="D147" s="226" t="s">
        <v>124</v>
      </c>
      <c r="F147" s="227" t="s">
        <v>328</v>
      </c>
      <c r="L147" s="21"/>
      <c r="M147" s="228"/>
      <c r="T147" s="39"/>
      <c r="AT147" s="10" t="s">
        <v>124</v>
      </c>
      <c r="AU147" s="10" t="s">
        <v>83</v>
      </c>
    </row>
    <row r="148" spans="2:65" s="1" customFormat="1" x14ac:dyDescent="0.2">
      <c r="B148" s="21"/>
      <c r="D148" s="232" t="s">
        <v>151</v>
      </c>
      <c r="F148" s="74" t="s">
        <v>329</v>
      </c>
      <c r="L148" s="21"/>
      <c r="M148" s="228"/>
      <c r="T148" s="39"/>
      <c r="AT148" s="10" t="s">
        <v>151</v>
      </c>
      <c r="AU148" s="10" t="s">
        <v>83</v>
      </c>
    </row>
    <row r="149" spans="2:65" s="243" customFormat="1" x14ac:dyDescent="0.2">
      <c r="B149" s="242"/>
      <c r="D149" s="226" t="s">
        <v>160</v>
      </c>
      <c r="E149" s="244" t="s">
        <v>19</v>
      </c>
      <c r="F149" s="245" t="s">
        <v>242</v>
      </c>
      <c r="H149" s="246">
        <v>5</v>
      </c>
      <c r="L149" s="242"/>
      <c r="M149" s="247"/>
      <c r="T149" s="248"/>
      <c r="AT149" s="244" t="s">
        <v>160</v>
      </c>
      <c r="AU149" s="244" t="s">
        <v>83</v>
      </c>
      <c r="AV149" s="243" t="s">
        <v>83</v>
      </c>
      <c r="AW149" s="243" t="s">
        <v>35</v>
      </c>
      <c r="AX149" s="243" t="s">
        <v>81</v>
      </c>
      <c r="AY149" s="244" t="s">
        <v>118</v>
      </c>
    </row>
    <row r="150" spans="2:65" s="1" customFormat="1" x14ac:dyDescent="0.2">
      <c r="B150" s="21"/>
      <c r="D150" s="226" t="s">
        <v>279</v>
      </c>
      <c r="F150" s="255" t="s">
        <v>322</v>
      </c>
      <c r="L150" s="21"/>
      <c r="M150" s="228"/>
      <c r="T150" s="39"/>
      <c r="AU150" s="10" t="s">
        <v>83</v>
      </c>
    </row>
    <row r="151" spans="2:65" s="1" customFormat="1" x14ac:dyDescent="0.2">
      <c r="B151" s="21"/>
      <c r="D151" s="226" t="s">
        <v>279</v>
      </c>
      <c r="F151" s="256" t="s">
        <v>281</v>
      </c>
      <c r="H151" s="257">
        <v>0</v>
      </c>
      <c r="L151" s="21"/>
      <c r="M151" s="228"/>
      <c r="T151" s="39"/>
      <c r="AU151" s="10" t="s">
        <v>83</v>
      </c>
    </row>
    <row r="152" spans="2:65" s="1" customFormat="1" x14ac:dyDescent="0.2">
      <c r="B152" s="21"/>
      <c r="D152" s="226" t="s">
        <v>279</v>
      </c>
      <c r="F152" s="256" t="s">
        <v>323</v>
      </c>
      <c r="H152" s="257">
        <v>3</v>
      </c>
      <c r="L152" s="21"/>
      <c r="M152" s="228"/>
      <c r="T152" s="39"/>
      <c r="AU152" s="10" t="s">
        <v>83</v>
      </c>
    </row>
    <row r="153" spans="2:65" s="1" customFormat="1" x14ac:dyDescent="0.2">
      <c r="B153" s="21"/>
      <c r="D153" s="226" t="s">
        <v>279</v>
      </c>
      <c r="F153" s="256" t="s">
        <v>324</v>
      </c>
      <c r="H153" s="257">
        <v>2</v>
      </c>
      <c r="L153" s="21"/>
      <c r="M153" s="228"/>
      <c r="T153" s="39"/>
      <c r="AU153" s="10" t="s">
        <v>83</v>
      </c>
    </row>
    <row r="154" spans="2:65" s="1" customFormat="1" x14ac:dyDescent="0.2">
      <c r="B154" s="21"/>
      <c r="D154" s="226" t="s">
        <v>279</v>
      </c>
      <c r="F154" s="256" t="s">
        <v>321</v>
      </c>
      <c r="H154" s="257">
        <v>5</v>
      </c>
      <c r="L154" s="21"/>
      <c r="M154" s="228"/>
      <c r="T154" s="39"/>
      <c r="AU154" s="10" t="s">
        <v>83</v>
      </c>
    </row>
    <row r="155" spans="2:65" s="1" customFormat="1" ht="16.5" customHeight="1" x14ac:dyDescent="0.2">
      <c r="B155" s="21"/>
      <c r="C155" s="214" t="s">
        <v>179</v>
      </c>
      <c r="D155" s="214" t="s">
        <v>119</v>
      </c>
      <c r="E155" s="215" t="s">
        <v>330</v>
      </c>
      <c r="F155" s="216" t="s">
        <v>331</v>
      </c>
      <c r="G155" s="217" t="s">
        <v>243</v>
      </c>
      <c r="H155" s="218">
        <v>110</v>
      </c>
      <c r="I155" s="252"/>
      <c r="J155" s="219">
        <f>ROUND(I155*H155,2)</f>
        <v>0</v>
      </c>
      <c r="K155" s="216" t="s">
        <v>19</v>
      </c>
      <c r="L155" s="21"/>
      <c r="M155" s="220" t="s">
        <v>19</v>
      </c>
      <c r="N155" s="221" t="s">
        <v>44</v>
      </c>
      <c r="O155" s="222">
        <v>0.42</v>
      </c>
      <c r="P155" s="222">
        <f>O155*H155</f>
        <v>46.199999999999996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24" t="s">
        <v>133</v>
      </c>
      <c r="AT155" s="224" t="s">
        <v>119</v>
      </c>
      <c r="AU155" s="224" t="s">
        <v>83</v>
      </c>
      <c r="AY155" s="10" t="s">
        <v>118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0" t="s">
        <v>81</v>
      </c>
      <c r="BK155" s="225">
        <f>ROUND(I155*H155,2)</f>
        <v>0</v>
      </c>
      <c r="BL155" s="10" t="s">
        <v>133</v>
      </c>
      <c r="BM155" s="224" t="s">
        <v>332</v>
      </c>
    </row>
    <row r="156" spans="2:65" s="1" customFormat="1" x14ac:dyDescent="0.2">
      <c r="B156" s="21"/>
      <c r="D156" s="226" t="s">
        <v>124</v>
      </c>
      <c r="F156" s="227" t="s">
        <v>333</v>
      </c>
      <c r="L156" s="21"/>
      <c r="M156" s="228"/>
      <c r="T156" s="39"/>
      <c r="AT156" s="10" t="s">
        <v>124</v>
      </c>
      <c r="AU156" s="10" t="s">
        <v>83</v>
      </c>
    </row>
    <row r="157" spans="2:65" s="259" customFormat="1" x14ac:dyDescent="0.2">
      <c r="B157" s="258"/>
      <c r="D157" s="226" t="s">
        <v>160</v>
      </c>
      <c r="E157" s="260" t="s">
        <v>19</v>
      </c>
      <c r="F157" s="261" t="s">
        <v>282</v>
      </c>
      <c r="H157" s="260" t="s">
        <v>19</v>
      </c>
      <c r="L157" s="258"/>
      <c r="M157" s="262"/>
      <c r="T157" s="263"/>
      <c r="AT157" s="260" t="s">
        <v>160</v>
      </c>
      <c r="AU157" s="260" t="s">
        <v>83</v>
      </c>
      <c r="AV157" s="259" t="s">
        <v>81</v>
      </c>
      <c r="AW157" s="259" t="s">
        <v>35</v>
      </c>
      <c r="AX157" s="259" t="s">
        <v>73</v>
      </c>
      <c r="AY157" s="260" t="s">
        <v>118</v>
      </c>
    </row>
    <row r="158" spans="2:65" s="243" customFormat="1" x14ac:dyDescent="0.2">
      <c r="B158" s="242"/>
      <c r="D158" s="226" t="s">
        <v>160</v>
      </c>
      <c r="E158" s="244" t="s">
        <v>19</v>
      </c>
      <c r="F158" s="245" t="s">
        <v>320</v>
      </c>
      <c r="H158" s="246">
        <v>110</v>
      </c>
      <c r="L158" s="242"/>
      <c r="M158" s="247"/>
      <c r="T158" s="248"/>
      <c r="AT158" s="244" t="s">
        <v>160</v>
      </c>
      <c r="AU158" s="244" t="s">
        <v>83</v>
      </c>
      <c r="AV158" s="243" t="s">
        <v>83</v>
      </c>
      <c r="AW158" s="243" t="s">
        <v>35</v>
      </c>
      <c r="AX158" s="243" t="s">
        <v>81</v>
      </c>
      <c r="AY158" s="244" t="s">
        <v>118</v>
      </c>
    </row>
    <row r="159" spans="2:65" s="1" customFormat="1" ht="16.5" customHeight="1" x14ac:dyDescent="0.2">
      <c r="B159" s="21"/>
      <c r="C159" s="214" t="s">
        <v>8</v>
      </c>
      <c r="D159" s="214" t="s">
        <v>119</v>
      </c>
      <c r="E159" s="215" t="s">
        <v>334</v>
      </c>
      <c r="F159" s="216" t="s">
        <v>335</v>
      </c>
      <c r="G159" s="217" t="s">
        <v>249</v>
      </c>
      <c r="H159" s="218">
        <v>4</v>
      </c>
      <c r="I159" s="252"/>
      <c r="J159" s="219">
        <f>ROUND(I159*H159,2)</f>
        <v>0</v>
      </c>
      <c r="K159" s="216" t="s">
        <v>19</v>
      </c>
      <c r="L159" s="21"/>
      <c r="M159" s="220" t="s">
        <v>19</v>
      </c>
      <c r="N159" s="221" t="s">
        <v>44</v>
      </c>
      <c r="O159" s="222">
        <v>0.252</v>
      </c>
      <c r="P159" s="222">
        <f>O159*H159</f>
        <v>1.008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AR159" s="224" t="s">
        <v>133</v>
      </c>
      <c r="AT159" s="224" t="s">
        <v>119</v>
      </c>
      <c r="AU159" s="224" t="s">
        <v>83</v>
      </c>
      <c r="AY159" s="10" t="s">
        <v>118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0" t="s">
        <v>81</v>
      </c>
      <c r="BK159" s="225">
        <f>ROUND(I159*H159,2)</f>
        <v>0</v>
      </c>
      <c r="BL159" s="10" t="s">
        <v>133</v>
      </c>
      <c r="BM159" s="224" t="s">
        <v>336</v>
      </c>
    </row>
    <row r="160" spans="2:65" s="1" customFormat="1" ht="19.5" x14ac:dyDescent="0.2">
      <c r="B160" s="21"/>
      <c r="D160" s="226" t="s">
        <v>124</v>
      </c>
      <c r="F160" s="227" t="s">
        <v>337</v>
      </c>
      <c r="L160" s="21"/>
      <c r="M160" s="228"/>
      <c r="T160" s="39"/>
      <c r="AT160" s="10" t="s">
        <v>124</v>
      </c>
      <c r="AU160" s="10" t="s">
        <v>83</v>
      </c>
    </row>
    <row r="161" spans="2:65" s="259" customFormat="1" x14ac:dyDescent="0.2">
      <c r="B161" s="258"/>
      <c r="D161" s="226" t="s">
        <v>160</v>
      </c>
      <c r="E161" s="260" t="s">
        <v>19</v>
      </c>
      <c r="F161" s="261" t="s">
        <v>281</v>
      </c>
      <c r="H161" s="260" t="s">
        <v>19</v>
      </c>
      <c r="L161" s="258"/>
      <c r="M161" s="262"/>
      <c r="T161" s="263"/>
      <c r="AT161" s="260" t="s">
        <v>160</v>
      </c>
      <c r="AU161" s="260" t="s">
        <v>83</v>
      </c>
      <c r="AV161" s="259" t="s">
        <v>81</v>
      </c>
      <c r="AW161" s="259" t="s">
        <v>35</v>
      </c>
      <c r="AX161" s="259" t="s">
        <v>73</v>
      </c>
      <c r="AY161" s="260" t="s">
        <v>118</v>
      </c>
    </row>
    <row r="162" spans="2:65" s="259" customFormat="1" x14ac:dyDescent="0.2">
      <c r="B162" s="258"/>
      <c r="D162" s="226" t="s">
        <v>160</v>
      </c>
      <c r="E162" s="260" t="s">
        <v>19</v>
      </c>
      <c r="F162" s="261" t="s">
        <v>282</v>
      </c>
      <c r="H162" s="260" t="s">
        <v>19</v>
      </c>
      <c r="L162" s="258"/>
      <c r="M162" s="262"/>
      <c r="T162" s="263"/>
      <c r="AT162" s="260" t="s">
        <v>160</v>
      </c>
      <c r="AU162" s="260" t="s">
        <v>83</v>
      </c>
      <c r="AV162" s="259" t="s">
        <v>81</v>
      </c>
      <c r="AW162" s="259" t="s">
        <v>35</v>
      </c>
      <c r="AX162" s="259" t="s">
        <v>73</v>
      </c>
      <c r="AY162" s="260" t="s">
        <v>118</v>
      </c>
    </row>
    <row r="163" spans="2:65" s="243" customFormat="1" x14ac:dyDescent="0.2">
      <c r="B163" s="242"/>
      <c r="D163" s="226" t="s">
        <v>160</v>
      </c>
      <c r="E163" s="244" t="s">
        <v>247</v>
      </c>
      <c r="F163" s="245" t="s">
        <v>283</v>
      </c>
      <c r="H163" s="246">
        <v>4</v>
      </c>
      <c r="L163" s="242"/>
      <c r="M163" s="247"/>
      <c r="T163" s="248"/>
      <c r="AT163" s="244" t="s">
        <v>160</v>
      </c>
      <c r="AU163" s="244" t="s">
        <v>83</v>
      </c>
      <c r="AV163" s="243" t="s">
        <v>83</v>
      </c>
      <c r="AW163" s="243" t="s">
        <v>35</v>
      </c>
      <c r="AX163" s="243" t="s">
        <v>81</v>
      </c>
      <c r="AY163" s="244" t="s">
        <v>118</v>
      </c>
    </row>
    <row r="164" spans="2:65" s="1" customFormat="1" ht="16.5" customHeight="1" x14ac:dyDescent="0.2">
      <c r="B164" s="21"/>
      <c r="C164" s="214" t="s">
        <v>189</v>
      </c>
      <c r="D164" s="214" t="s">
        <v>119</v>
      </c>
      <c r="E164" s="215" t="s">
        <v>338</v>
      </c>
      <c r="F164" s="216" t="s">
        <v>339</v>
      </c>
      <c r="G164" s="217" t="s">
        <v>243</v>
      </c>
      <c r="H164" s="218">
        <v>5</v>
      </c>
      <c r="I164" s="252"/>
      <c r="J164" s="219">
        <f>ROUND(I164*H164,2)</f>
        <v>0</v>
      </c>
      <c r="K164" s="216" t="s">
        <v>148</v>
      </c>
      <c r="L164" s="21"/>
      <c r="M164" s="220" t="s">
        <v>19</v>
      </c>
      <c r="N164" s="221" t="s">
        <v>44</v>
      </c>
      <c r="O164" s="222">
        <v>1.05</v>
      </c>
      <c r="P164" s="222">
        <f>O164*H164</f>
        <v>5.25</v>
      </c>
      <c r="Q164" s="222">
        <v>2.0140000000000002E-2</v>
      </c>
      <c r="R164" s="222">
        <f>Q164*H164</f>
        <v>0.10070000000000001</v>
      </c>
      <c r="S164" s="222">
        <v>0</v>
      </c>
      <c r="T164" s="223">
        <f>S164*H164</f>
        <v>0</v>
      </c>
      <c r="AR164" s="224" t="s">
        <v>133</v>
      </c>
      <c r="AT164" s="224" t="s">
        <v>119</v>
      </c>
      <c r="AU164" s="224" t="s">
        <v>83</v>
      </c>
      <c r="AY164" s="10" t="s">
        <v>118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0" t="s">
        <v>81</v>
      </c>
      <c r="BK164" s="225">
        <f>ROUND(I164*H164,2)</f>
        <v>0</v>
      </c>
      <c r="BL164" s="10" t="s">
        <v>133</v>
      </c>
      <c r="BM164" s="224" t="s">
        <v>340</v>
      </c>
    </row>
    <row r="165" spans="2:65" s="1" customFormat="1" x14ac:dyDescent="0.2">
      <c r="B165" s="21"/>
      <c r="D165" s="226" t="s">
        <v>124</v>
      </c>
      <c r="F165" s="227" t="s">
        <v>341</v>
      </c>
      <c r="L165" s="21"/>
      <c r="M165" s="228"/>
      <c r="T165" s="39"/>
      <c r="AT165" s="10" t="s">
        <v>124</v>
      </c>
      <c r="AU165" s="10" t="s">
        <v>83</v>
      </c>
    </row>
    <row r="166" spans="2:65" s="1" customFormat="1" x14ac:dyDescent="0.2">
      <c r="B166" s="21"/>
      <c r="D166" s="232" t="s">
        <v>151</v>
      </c>
      <c r="F166" s="74" t="s">
        <v>342</v>
      </c>
      <c r="L166" s="21"/>
      <c r="M166" s="228"/>
      <c r="T166" s="39"/>
      <c r="AT166" s="10" t="s">
        <v>151</v>
      </c>
      <c r="AU166" s="10" t="s">
        <v>83</v>
      </c>
    </row>
    <row r="167" spans="2:65" s="259" customFormat="1" x14ac:dyDescent="0.2">
      <c r="B167" s="258"/>
      <c r="D167" s="226" t="s">
        <v>160</v>
      </c>
      <c r="E167" s="260" t="s">
        <v>19</v>
      </c>
      <c r="F167" s="261" t="s">
        <v>281</v>
      </c>
      <c r="H167" s="260" t="s">
        <v>19</v>
      </c>
      <c r="L167" s="258"/>
      <c r="M167" s="262"/>
      <c r="T167" s="263"/>
      <c r="AT167" s="260" t="s">
        <v>160</v>
      </c>
      <c r="AU167" s="260" t="s">
        <v>83</v>
      </c>
      <c r="AV167" s="259" t="s">
        <v>81</v>
      </c>
      <c r="AW167" s="259" t="s">
        <v>35</v>
      </c>
      <c r="AX167" s="259" t="s">
        <v>73</v>
      </c>
      <c r="AY167" s="260" t="s">
        <v>118</v>
      </c>
    </row>
    <row r="168" spans="2:65" s="243" customFormat="1" x14ac:dyDescent="0.2">
      <c r="B168" s="242"/>
      <c r="D168" s="226" t="s">
        <v>160</v>
      </c>
      <c r="E168" s="244" t="s">
        <v>19</v>
      </c>
      <c r="F168" s="245" t="s">
        <v>323</v>
      </c>
      <c r="H168" s="246">
        <v>3</v>
      </c>
      <c r="L168" s="242"/>
      <c r="M168" s="247"/>
      <c r="T168" s="248"/>
      <c r="AT168" s="244" t="s">
        <v>160</v>
      </c>
      <c r="AU168" s="244" t="s">
        <v>83</v>
      </c>
      <c r="AV168" s="243" t="s">
        <v>83</v>
      </c>
      <c r="AW168" s="243" t="s">
        <v>35</v>
      </c>
      <c r="AX168" s="243" t="s">
        <v>73</v>
      </c>
      <c r="AY168" s="244" t="s">
        <v>118</v>
      </c>
    </row>
    <row r="169" spans="2:65" s="243" customFormat="1" x14ac:dyDescent="0.2">
      <c r="B169" s="242"/>
      <c r="D169" s="226" t="s">
        <v>160</v>
      </c>
      <c r="E169" s="244" t="s">
        <v>19</v>
      </c>
      <c r="F169" s="245" t="s">
        <v>324</v>
      </c>
      <c r="H169" s="246">
        <v>2</v>
      </c>
      <c r="L169" s="242"/>
      <c r="M169" s="247"/>
      <c r="T169" s="248"/>
      <c r="AT169" s="244" t="s">
        <v>160</v>
      </c>
      <c r="AU169" s="244" t="s">
        <v>83</v>
      </c>
      <c r="AV169" s="243" t="s">
        <v>83</v>
      </c>
      <c r="AW169" s="243" t="s">
        <v>35</v>
      </c>
      <c r="AX169" s="243" t="s">
        <v>73</v>
      </c>
      <c r="AY169" s="244" t="s">
        <v>118</v>
      </c>
    </row>
    <row r="170" spans="2:65" s="265" customFormat="1" x14ac:dyDescent="0.2">
      <c r="B170" s="264"/>
      <c r="D170" s="226" t="s">
        <v>160</v>
      </c>
      <c r="E170" s="266" t="s">
        <v>242</v>
      </c>
      <c r="F170" s="267" t="s">
        <v>321</v>
      </c>
      <c r="H170" s="268">
        <v>5</v>
      </c>
      <c r="L170" s="264"/>
      <c r="M170" s="269"/>
      <c r="T170" s="270"/>
      <c r="AT170" s="266" t="s">
        <v>160</v>
      </c>
      <c r="AU170" s="266" t="s">
        <v>83</v>
      </c>
      <c r="AV170" s="265" t="s">
        <v>133</v>
      </c>
      <c r="AW170" s="265" t="s">
        <v>35</v>
      </c>
      <c r="AX170" s="265" t="s">
        <v>81</v>
      </c>
      <c r="AY170" s="266" t="s">
        <v>118</v>
      </c>
    </row>
    <row r="171" spans="2:65" s="1" customFormat="1" ht="16.5" customHeight="1" x14ac:dyDescent="0.2">
      <c r="B171" s="21"/>
      <c r="C171" s="214" t="s">
        <v>194</v>
      </c>
      <c r="D171" s="214" t="s">
        <v>119</v>
      </c>
      <c r="E171" s="215" t="s">
        <v>343</v>
      </c>
      <c r="F171" s="216" t="s">
        <v>344</v>
      </c>
      <c r="G171" s="217" t="s">
        <v>243</v>
      </c>
      <c r="H171" s="218">
        <v>5</v>
      </c>
      <c r="I171" s="252"/>
      <c r="J171" s="219">
        <f>ROUND(I171*H171,2)</f>
        <v>0</v>
      </c>
      <c r="K171" s="216" t="s">
        <v>148</v>
      </c>
      <c r="L171" s="21"/>
      <c r="M171" s="220" t="s">
        <v>19</v>
      </c>
      <c r="N171" s="221" t="s">
        <v>44</v>
      </c>
      <c r="O171" s="222">
        <v>1.5</v>
      </c>
      <c r="P171" s="222">
        <f>O171*H171</f>
        <v>7.5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AR171" s="224" t="s">
        <v>133</v>
      </c>
      <c r="AT171" s="224" t="s">
        <v>119</v>
      </c>
      <c r="AU171" s="224" t="s">
        <v>83</v>
      </c>
      <c r="AY171" s="10" t="s">
        <v>118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0" t="s">
        <v>81</v>
      </c>
      <c r="BK171" s="225">
        <f>ROUND(I171*H171,2)</f>
        <v>0</v>
      </c>
      <c r="BL171" s="10" t="s">
        <v>133</v>
      </c>
      <c r="BM171" s="224" t="s">
        <v>345</v>
      </c>
    </row>
    <row r="172" spans="2:65" s="1" customFormat="1" x14ac:dyDescent="0.2">
      <c r="B172" s="21"/>
      <c r="D172" s="226" t="s">
        <v>124</v>
      </c>
      <c r="F172" s="227" t="s">
        <v>346</v>
      </c>
      <c r="L172" s="21"/>
      <c r="M172" s="228"/>
      <c r="T172" s="39"/>
      <c r="AT172" s="10" t="s">
        <v>124</v>
      </c>
      <c r="AU172" s="10" t="s">
        <v>83</v>
      </c>
    </row>
    <row r="173" spans="2:65" s="1" customFormat="1" x14ac:dyDescent="0.2">
      <c r="B173" s="21"/>
      <c r="D173" s="232" t="s">
        <v>151</v>
      </c>
      <c r="F173" s="74" t="s">
        <v>347</v>
      </c>
      <c r="L173" s="21"/>
      <c r="M173" s="228"/>
      <c r="T173" s="39"/>
      <c r="AT173" s="10" t="s">
        <v>151</v>
      </c>
      <c r="AU173" s="10" t="s">
        <v>83</v>
      </c>
    </row>
    <row r="174" spans="2:65" s="243" customFormat="1" x14ac:dyDescent="0.2">
      <c r="B174" s="242"/>
      <c r="D174" s="226" t="s">
        <v>160</v>
      </c>
      <c r="E174" s="244" t="s">
        <v>19</v>
      </c>
      <c r="F174" s="245" t="s">
        <v>242</v>
      </c>
      <c r="H174" s="246">
        <v>5</v>
      </c>
      <c r="L174" s="242"/>
      <c r="M174" s="247"/>
      <c r="T174" s="248"/>
      <c r="AT174" s="244" t="s">
        <v>160</v>
      </c>
      <c r="AU174" s="244" t="s">
        <v>83</v>
      </c>
      <c r="AV174" s="243" t="s">
        <v>83</v>
      </c>
      <c r="AW174" s="243" t="s">
        <v>35</v>
      </c>
      <c r="AX174" s="243" t="s">
        <v>81</v>
      </c>
      <c r="AY174" s="244" t="s">
        <v>118</v>
      </c>
    </row>
    <row r="175" spans="2:65" s="1" customFormat="1" x14ac:dyDescent="0.2">
      <c r="B175" s="21"/>
      <c r="D175" s="226" t="s">
        <v>279</v>
      </c>
      <c r="F175" s="255" t="s">
        <v>322</v>
      </c>
      <c r="L175" s="21"/>
      <c r="M175" s="228"/>
      <c r="T175" s="39"/>
      <c r="AU175" s="10" t="s">
        <v>83</v>
      </c>
    </row>
    <row r="176" spans="2:65" s="1" customFormat="1" x14ac:dyDescent="0.2">
      <c r="B176" s="21"/>
      <c r="D176" s="226" t="s">
        <v>279</v>
      </c>
      <c r="F176" s="256" t="s">
        <v>281</v>
      </c>
      <c r="H176" s="257">
        <v>0</v>
      </c>
      <c r="L176" s="21"/>
      <c r="M176" s="228"/>
      <c r="T176" s="39"/>
      <c r="AU176" s="10" t="s">
        <v>83</v>
      </c>
    </row>
    <row r="177" spans="2:65" s="1" customFormat="1" x14ac:dyDescent="0.2">
      <c r="B177" s="21"/>
      <c r="D177" s="226" t="s">
        <v>279</v>
      </c>
      <c r="F177" s="256" t="s">
        <v>323</v>
      </c>
      <c r="H177" s="257">
        <v>3</v>
      </c>
      <c r="L177" s="21"/>
      <c r="M177" s="228"/>
      <c r="T177" s="39"/>
      <c r="AU177" s="10" t="s">
        <v>83</v>
      </c>
    </row>
    <row r="178" spans="2:65" s="1" customFormat="1" x14ac:dyDescent="0.2">
      <c r="B178" s="21"/>
      <c r="D178" s="226" t="s">
        <v>279</v>
      </c>
      <c r="F178" s="256" t="s">
        <v>324</v>
      </c>
      <c r="H178" s="257">
        <v>2</v>
      </c>
      <c r="L178" s="21"/>
      <c r="M178" s="228"/>
      <c r="T178" s="39"/>
      <c r="AU178" s="10" t="s">
        <v>83</v>
      </c>
    </row>
    <row r="179" spans="2:65" s="1" customFormat="1" x14ac:dyDescent="0.2">
      <c r="B179" s="21"/>
      <c r="D179" s="226" t="s">
        <v>279</v>
      </c>
      <c r="F179" s="256" t="s">
        <v>321</v>
      </c>
      <c r="H179" s="257">
        <v>5</v>
      </c>
      <c r="L179" s="21"/>
      <c r="M179" s="228"/>
      <c r="T179" s="39"/>
      <c r="AU179" s="10" t="s">
        <v>83</v>
      </c>
    </row>
    <row r="180" spans="2:65" s="1" customFormat="1" ht="16.5" customHeight="1" x14ac:dyDescent="0.2">
      <c r="B180" s="21"/>
      <c r="C180" s="214" t="s">
        <v>199</v>
      </c>
      <c r="D180" s="214" t="s">
        <v>119</v>
      </c>
      <c r="E180" s="215" t="s">
        <v>348</v>
      </c>
      <c r="F180" s="216" t="s">
        <v>349</v>
      </c>
      <c r="G180" s="217" t="s">
        <v>243</v>
      </c>
      <c r="H180" s="218">
        <v>5</v>
      </c>
      <c r="I180" s="252"/>
      <c r="J180" s="219">
        <f>ROUND(I180*H180,2)</f>
        <v>0</v>
      </c>
      <c r="K180" s="216" t="s">
        <v>148</v>
      </c>
      <c r="L180" s="21"/>
      <c r="M180" s="220" t="s">
        <v>19</v>
      </c>
      <c r="N180" s="221" t="s">
        <v>44</v>
      </c>
      <c r="O180" s="222">
        <v>0.67200000000000004</v>
      </c>
      <c r="P180" s="222">
        <f>O180*H180</f>
        <v>3.3600000000000003</v>
      </c>
      <c r="Q180" s="222">
        <v>6.1500000000000001E-3</v>
      </c>
      <c r="R180" s="222">
        <f>Q180*H180</f>
        <v>3.075E-2</v>
      </c>
      <c r="S180" s="222">
        <v>0</v>
      </c>
      <c r="T180" s="223">
        <f>S180*H180</f>
        <v>0</v>
      </c>
      <c r="AR180" s="224" t="s">
        <v>133</v>
      </c>
      <c r="AT180" s="224" t="s">
        <v>119</v>
      </c>
      <c r="AU180" s="224" t="s">
        <v>83</v>
      </c>
      <c r="AY180" s="10" t="s">
        <v>118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0" t="s">
        <v>81</v>
      </c>
      <c r="BK180" s="225">
        <f>ROUND(I180*H180,2)</f>
        <v>0</v>
      </c>
      <c r="BL180" s="10" t="s">
        <v>133</v>
      </c>
      <c r="BM180" s="224" t="s">
        <v>350</v>
      </c>
    </row>
    <row r="181" spans="2:65" s="1" customFormat="1" x14ac:dyDescent="0.2">
      <c r="B181" s="21"/>
      <c r="D181" s="226" t="s">
        <v>124</v>
      </c>
      <c r="F181" s="227" t="s">
        <v>351</v>
      </c>
      <c r="L181" s="21"/>
      <c r="M181" s="228"/>
      <c r="T181" s="39"/>
      <c r="AT181" s="10" t="s">
        <v>124</v>
      </c>
      <c r="AU181" s="10" t="s">
        <v>83</v>
      </c>
    </row>
    <row r="182" spans="2:65" s="1" customFormat="1" x14ac:dyDescent="0.2">
      <c r="B182" s="21"/>
      <c r="D182" s="232" t="s">
        <v>151</v>
      </c>
      <c r="F182" s="74" t="s">
        <v>352</v>
      </c>
      <c r="L182" s="21"/>
      <c r="M182" s="228"/>
      <c r="T182" s="39"/>
      <c r="AT182" s="10" t="s">
        <v>151</v>
      </c>
      <c r="AU182" s="10" t="s">
        <v>83</v>
      </c>
    </row>
    <row r="183" spans="2:65" s="243" customFormat="1" x14ac:dyDescent="0.2">
      <c r="B183" s="242"/>
      <c r="D183" s="226" t="s">
        <v>160</v>
      </c>
      <c r="E183" s="244" t="s">
        <v>19</v>
      </c>
      <c r="F183" s="245" t="s">
        <v>242</v>
      </c>
      <c r="H183" s="246">
        <v>5</v>
      </c>
      <c r="L183" s="242"/>
      <c r="M183" s="247"/>
      <c r="T183" s="248"/>
      <c r="AT183" s="244" t="s">
        <v>160</v>
      </c>
      <c r="AU183" s="244" t="s">
        <v>83</v>
      </c>
      <c r="AV183" s="243" t="s">
        <v>83</v>
      </c>
      <c r="AW183" s="243" t="s">
        <v>35</v>
      </c>
      <c r="AX183" s="243" t="s">
        <v>81</v>
      </c>
      <c r="AY183" s="244" t="s">
        <v>118</v>
      </c>
    </row>
    <row r="184" spans="2:65" s="1" customFormat="1" x14ac:dyDescent="0.2">
      <c r="B184" s="21"/>
      <c r="D184" s="226" t="s">
        <v>279</v>
      </c>
      <c r="F184" s="255" t="s">
        <v>322</v>
      </c>
      <c r="L184" s="21"/>
      <c r="M184" s="228"/>
      <c r="T184" s="39"/>
      <c r="AU184" s="10" t="s">
        <v>83</v>
      </c>
    </row>
    <row r="185" spans="2:65" s="1" customFormat="1" x14ac:dyDescent="0.2">
      <c r="B185" s="21"/>
      <c r="D185" s="226" t="s">
        <v>279</v>
      </c>
      <c r="F185" s="256" t="s">
        <v>281</v>
      </c>
      <c r="H185" s="257">
        <v>0</v>
      </c>
      <c r="L185" s="21"/>
      <c r="M185" s="228"/>
      <c r="T185" s="39"/>
      <c r="AU185" s="10" t="s">
        <v>83</v>
      </c>
    </row>
    <row r="186" spans="2:65" s="1" customFormat="1" x14ac:dyDescent="0.2">
      <c r="B186" s="21"/>
      <c r="D186" s="226" t="s">
        <v>279</v>
      </c>
      <c r="F186" s="256" t="s">
        <v>323</v>
      </c>
      <c r="H186" s="257">
        <v>3</v>
      </c>
      <c r="L186" s="21"/>
      <c r="M186" s="228"/>
      <c r="T186" s="39"/>
      <c r="AU186" s="10" t="s">
        <v>83</v>
      </c>
    </row>
    <row r="187" spans="2:65" s="1" customFormat="1" x14ac:dyDescent="0.2">
      <c r="B187" s="21"/>
      <c r="D187" s="226" t="s">
        <v>279</v>
      </c>
      <c r="F187" s="256" t="s">
        <v>324</v>
      </c>
      <c r="H187" s="257">
        <v>2</v>
      </c>
      <c r="L187" s="21"/>
      <c r="M187" s="228"/>
      <c r="T187" s="39"/>
      <c r="AU187" s="10" t="s">
        <v>83</v>
      </c>
    </row>
    <row r="188" spans="2:65" s="1" customFormat="1" x14ac:dyDescent="0.2">
      <c r="B188" s="21"/>
      <c r="D188" s="226" t="s">
        <v>279</v>
      </c>
      <c r="F188" s="256" t="s">
        <v>321</v>
      </c>
      <c r="H188" s="257">
        <v>5</v>
      </c>
      <c r="L188" s="21"/>
      <c r="M188" s="228"/>
      <c r="T188" s="39"/>
      <c r="AU188" s="10" t="s">
        <v>83</v>
      </c>
    </row>
    <row r="189" spans="2:65" s="1" customFormat="1" ht="16.5" customHeight="1" x14ac:dyDescent="0.2">
      <c r="B189" s="21"/>
      <c r="C189" s="214" t="s">
        <v>122</v>
      </c>
      <c r="D189" s="214" t="s">
        <v>119</v>
      </c>
      <c r="E189" s="215" t="s">
        <v>353</v>
      </c>
      <c r="F189" s="216" t="s">
        <v>354</v>
      </c>
      <c r="G189" s="217" t="s">
        <v>243</v>
      </c>
      <c r="H189" s="218">
        <v>5</v>
      </c>
      <c r="I189" s="252"/>
      <c r="J189" s="219">
        <f>ROUND(I189*H189,2)</f>
        <v>0</v>
      </c>
      <c r="K189" s="216" t="s">
        <v>148</v>
      </c>
      <c r="L189" s="21"/>
      <c r="M189" s="220" t="s">
        <v>19</v>
      </c>
      <c r="N189" s="221" t="s">
        <v>44</v>
      </c>
      <c r="O189" s="222">
        <v>0.28499999999999998</v>
      </c>
      <c r="P189" s="222">
        <f>O189*H189</f>
        <v>1.4249999999999998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AR189" s="224" t="s">
        <v>133</v>
      </c>
      <c r="AT189" s="224" t="s">
        <v>119</v>
      </c>
      <c r="AU189" s="224" t="s">
        <v>83</v>
      </c>
      <c r="AY189" s="10" t="s">
        <v>118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0" t="s">
        <v>81</v>
      </c>
      <c r="BK189" s="225">
        <f>ROUND(I189*H189,2)</f>
        <v>0</v>
      </c>
      <c r="BL189" s="10" t="s">
        <v>133</v>
      </c>
      <c r="BM189" s="224" t="s">
        <v>355</v>
      </c>
    </row>
    <row r="190" spans="2:65" s="1" customFormat="1" x14ac:dyDescent="0.2">
      <c r="B190" s="21"/>
      <c r="D190" s="226" t="s">
        <v>124</v>
      </c>
      <c r="F190" s="227" t="s">
        <v>356</v>
      </c>
      <c r="L190" s="21"/>
      <c r="M190" s="228"/>
      <c r="T190" s="39"/>
      <c r="AT190" s="10" t="s">
        <v>124</v>
      </c>
      <c r="AU190" s="10" t="s">
        <v>83</v>
      </c>
    </row>
    <row r="191" spans="2:65" s="1" customFormat="1" x14ac:dyDescent="0.2">
      <c r="B191" s="21"/>
      <c r="D191" s="232" t="s">
        <v>151</v>
      </c>
      <c r="F191" s="74" t="s">
        <v>357</v>
      </c>
      <c r="L191" s="21"/>
      <c r="M191" s="228"/>
      <c r="T191" s="39"/>
      <c r="AT191" s="10" t="s">
        <v>151</v>
      </c>
      <c r="AU191" s="10" t="s">
        <v>83</v>
      </c>
    </row>
    <row r="192" spans="2:65" s="1" customFormat="1" ht="29.25" x14ac:dyDescent="0.2">
      <c r="B192" s="21"/>
      <c r="D192" s="226" t="s">
        <v>125</v>
      </c>
      <c r="F192" s="229" t="s">
        <v>358</v>
      </c>
      <c r="L192" s="21"/>
      <c r="M192" s="228"/>
      <c r="T192" s="39"/>
      <c r="AT192" s="10" t="s">
        <v>125</v>
      </c>
      <c r="AU192" s="10" t="s">
        <v>83</v>
      </c>
    </row>
    <row r="193" spans="2:65" s="243" customFormat="1" x14ac:dyDescent="0.2">
      <c r="B193" s="242"/>
      <c r="D193" s="226" t="s">
        <v>160</v>
      </c>
      <c r="E193" s="244" t="s">
        <v>19</v>
      </c>
      <c r="F193" s="245" t="s">
        <v>242</v>
      </c>
      <c r="H193" s="246">
        <v>5</v>
      </c>
      <c r="L193" s="242"/>
      <c r="M193" s="247"/>
      <c r="T193" s="248"/>
      <c r="AT193" s="244" t="s">
        <v>160</v>
      </c>
      <c r="AU193" s="244" t="s">
        <v>83</v>
      </c>
      <c r="AV193" s="243" t="s">
        <v>83</v>
      </c>
      <c r="AW193" s="243" t="s">
        <v>35</v>
      </c>
      <c r="AX193" s="243" t="s">
        <v>81</v>
      </c>
      <c r="AY193" s="244" t="s">
        <v>118</v>
      </c>
    </row>
    <row r="194" spans="2:65" s="1" customFormat="1" x14ac:dyDescent="0.2">
      <c r="B194" s="21"/>
      <c r="D194" s="226" t="s">
        <v>279</v>
      </c>
      <c r="F194" s="255" t="s">
        <v>322</v>
      </c>
      <c r="L194" s="21"/>
      <c r="M194" s="228"/>
      <c r="T194" s="39"/>
      <c r="AU194" s="10" t="s">
        <v>83</v>
      </c>
    </row>
    <row r="195" spans="2:65" s="1" customFormat="1" x14ac:dyDescent="0.2">
      <c r="B195" s="21"/>
      <c r="D195" s="226" t="s">
        <v>279</v>
      </c>
      <c r="F195" s="256" t="s">
        <v>281</v>
      </c>
      <c r="H195" s="257">
        <v>0</v>
      </c>
      <c r="L195" s="21"/>
      <c r="M195" s="228"/>
      <c r="T195" s="39"/>
      <c r="AU195" s="10" t="s">
        <v>83</v>
      </c>
    </row>
    <row r="196" spans="2:65" s="1" customFormat="1" x14ac:dyDescent="0.2">
      <c r="B196" s="21"/>
      <c r="D196" s="226" t="s">
        <v>279</v>
      </c>
      <c r="F196" s="256" t="s">
        <v>323</v>
      </c>
      <c r="H196" s="257">
        <v>3</v>
      </c>
      <c r="L196" s="21"/>
      <c r="M196" s="228"/>
      <c r="T196" s="39"/>
      <c r="AU196" s="10" t="s">
        <v>83</v>
      </c>
    </row>
    <row r="197" spans="2:65" s="1" customFormat="1" x14ac:dyDescent="0.2">
      <c r="B197" s="21"/>
      <c r="D197" s="226" t="s">
        <v>279</v>
      </c>
      <c r="F197" s="256" t="s">
        <v>324</v>
      </c>
      <c r="H197" s="257">
        <v>2</v>
      </c>
      <c r="L197" s="21"/>
      <c r="M197" s="228"/>
      <c r="T197" s="39"/>
      <c r="AU197" s="10" t="s">
        <v>83</v>
      </c>
    </row>
    <row r="198" spans="2:65" s="1" customFormat="1" x14ac:dyDescent="0.2">
      <c r="B198" s="21"/>
      <c r="D198" s="226" t="s">
        <v>279</v>
      </c>
      <c r="F198" s="256" t="s">
        <v>321</v>
      </c>
      <c r="H198" s="257">
        <v>5</v>
      </c>
      <c r="L198" s="21"/>
      <c r="M198" s="228"/>
      <c r="T198" s="39"/>
      <c r="AU198" s="10" t="s">
        <v>83</v>
      </c>
    </row>
    <row r="199" spans="2:65" s="1" customFormat="1" ht="16.5" customHeight="1" x14ac:dyDescent="0.2">
      <c r="B199" s="21"/>
      <c r="C199" s="214" t="s">
        <v>359</v>
      </c>
      <c r="D199" s="214" t="s">
        <v>119</v>
      </c>
      <c r="E199" s="215" t="s">
        <v>360</v>
      </c>
      <c r="F199" s="216" t="s">
        <v>361</v>
      </c>
      <c r="G199" s="217" t="s">
        <v>243</v>
      </c>
      <c r="H199" s="218">
        <v>5</v>
      </c>
      <c r="I199" s="252"/>
      <c r="J199" s="219">
        <f>ROUND(I199*H199,2)</f>
        <v>0</v>
      </c>
      <c r="K199" s="216" t="s">
        <v>148</v>
      </c>
      <c r="L199" s="21"/>
      <c r="M199" s="220" t="s">
        <v>19</v>
      </c>
      <c r="N199" s="221" t="s">
        <v>44</v>
      </c>
      <c r="O199" s="222">
        <v>0.59</v>
      </c>
      <c r="P199" s="222">
        <f>O199*H199</f>
        <v>2.9499999999999997</v>
      </c>
      <c r="Q199" s="222">
        <v>4.1000000000000003E-3</v>
      </c>
      <c r="R199" s="222">
        <f>Q199*H199</f>
        <v>2.0500000000000001E-2</v>
      </c>
      <c r="S199" s="222">
        <v>0</v>
      </c>
      <c r="T199" s="223">
        <f>S199*H199</f>
        <v>0</v>
      </c>
      <c r="AR199" s="224" t="s">
        <v>133</v>
      </c>
      <c r="AT199" s="224" t="s">
        <v>119</v>
      </c>
      <c r="AU199" s="224" t="s">
        <v>83</v>
      </c>
      <c r="AY199" s="10" t="s">
        <v>118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0" t="s">
        <v>81</v>
      </c>
      <c r="BK199" s="225">
        <f>ROUND(I199*H199,2)</f>
        <v>0</v>
      </c>
      <c r="BL199" s="10" t="s">
        <v>133</v>
      </c>
      <c r="BM199" s="224" t="s">
        <v>362</v>
      </c>
    </row>
    <row r="200" spans="2:65" s="1" customFormat="1" x14ac:dyDescent="0.2">
      <c r="B200" s="21"/>
      <c r="D200" s="226" t="s">
        <v>124</v>
      </c>
      <c r="F200" s="227" t="s">
        <v>363</v>
      </c>
      <c r="L200" s="21"/>
      <c r="M200" s="228"/>
      <c r="T200" s="39"/>
      <c r="AT200" s="10" t="s">
        <v>124</v>
      </c>
      <c r="AU200" s="10" t="s">
        <v>83</v>
      </c>
    </row>
    <row r="201" spans="2:65" s="1" customFormat="1" x14ac:dyDescent="0.2">
      <c r="B201" s="21"/>
      <c r="D201" s="232" t="s">
        <v>151</v>
      </c>
      <c r="F201" s="74" t="s">
        <v>364</v>
      </c>
      <c r="L201" s="21"/>
      <c r="M201" s="228"/>
      <c r="T201" s="39"/>
      <c r="AT201" s="10" t="s">
        <v>151</v>
      </c>
      <c r="AU201" s="10" t="s">
        <v>83</v>
      </c>
    </row>
    <row r="202" spans="2:65" s="243" customFormat="1" x14ac:dyDescent="0.2">
      <c r="B202" s="242"/>
      <c r="D202" s="226" t="s">
        <v>160</v>
      </c>
      <c r="E202" s="244" t="s">
        <v>19</v>
      </c>
      <c r="F202" s="245" t="s">
        <v>242</v>
      </c>
      <c r="H202" s="246">
        <v>5</v>
      </c>
      <c r="L202" s="242"/>
      <c r="M202" s="247"/>
      <c r="T202" s="248"/>
      <c r="AT202" s="244" t="s">
        <v>160</v>
      </c>
      <c r="AU202" s="244" t="s">
        <v>83</v>
      </c>
      <c r="AV202" s="243" t="s">
        <v>83</v>
      </c>
      <c r="AW202" s="243" t="s">
        <v>35</v>
      </c>
      <c r="AX202" s="243" t="s">
        <v>81</v>
      </c>
      <c r="AY202" s="244" t="s">
        <v>118</v>
      </c>
    </row>
    <row r="203" spans="2:65" s="1" customFormat="1" x14ac:dyDescent="0.2">
      <c r="B203" s="21"/>
      <c r="D203" s="226" t="s">
        <v>279</v>
      </c>
      <c r="F203" s="255" t="s">
        <v>322</v>
      </c>
      <c r="L203" s="21"/>
      <c r="M203" s="228"/>
      <c r="T203" s="39"/>
      <c r="AU203" s="10" t="s">
        <v>83</v>
      </c>
    </row>
    <row r="204" spans="2:65" s="1" customFormat="1" x14ac:dyDescent="0.2">
      <c r="B204" s="21"/>
      <c r="D204" s="226" t="s">
        <v>279</v>
      </c>
      <c r="F204" s="256" t="s">
        <v>281</v>
      </c>
      <c r="H204" s="257">
        <v>0</v>
      </c>
      <c r="L204" s="21"/>
      <c r="M204" s="228"/>
      <c r="T204" s="39"/>
      <c r="AU204" s="10" t="s">
        <v>83</v>
      </c>
    </row>
    <row r="205" spans="2:65" s="1" customFormat="1" x14ac:dyDescent="0.2">
      <c r="B205" s="21"/>
      <c r="D205" s="226" t="s">
        <v>279</v>
      </c>
      <c r="F205" s="256" t="s">
        <v>323</v>
      </c>
      <c r="H205" s="257">
        <v>3</v>
      </c>
      <c r="L205" s="21"/>
      <c r="M205" s="228"/>
      <c r="T205" s="39"/>
      <c r="AU205" s="10" t="s">
        <v>83</v>
      </c>
    </row>
    <row r="206" spans="2:65" s="1" customFormat="1" x14ac:dyDescent="0.2">
      <c r="B206" s="21"/>
      <c r="D206" s="226" t="s">
        <v>279</v>
      </c>
      <c r="F206" s="256" t="s">
        <v>324</v>
      </c>
      <c r="H206" s="257">
        <v>2</v>
      </c>
      <c r="L206" s="21"/>
      <c r="M206" s="228"/>
      <c r="T206" s="39"/>
      <c r="AU206" s="10" t="s">
        <v>83</v>
      </c>
    </row>
    <row r="207" spans="2:65" s="1" customFormat="1" x14ac:dyDescent="0.2">
      <c r="B207" s="21"/>
      <c r="D207" s="226" t="s">
        <v>279</v>
      </c>
      <c r="F207" s="256" t="s">
        <v>321</v>
      </c>
      <c r="H207" s="257">
        <v>5</v>
      </c>
      <c r="L207" s="21"/>
      <c r="M207" s="228"/>
      <c r="T207" s="39"/>
      <c r="AU207" s="10" t="s">
        <v>83</v>
      </c>
    </row>
    <row r="208" spans="2:65" s="1" customFormat="1" ht="16.5" customHeight="1" x14ac:dyDescent="0.2">
      <c r="B208" s="21"/>
      <c r="C208" s="214" t="s">
        <v>365</v>
      </c>
      <c r="D208" s="214" t="s">
        <v>119</v>
      </c>
      <c r="E208" s="215" t="s">
        <v>366</v>
      </c>
      <c r="F208" s="216" t="s">
        <v>367</v>
      </c>
      <c r="G208" s="217" t="s">
        <v>243</v>
      </c>
      <c r="H208" s="218">
        <v>5</v>
      </c>
      <c r="I208" s="252"/>
      <c r="J208" s="219">
        <f>ROUND(I208*H208,2)</f>
        <v>0</v>
      </c>
      <c r="K208" s="216" t="s">
        <v>148</v>
      </c>
      <c r="L208" s="21"/>
      <c r="M208" s="220" t="s">
        <v>19</v>
      </c>
      <c r="N208" s="221" t="s">
        <v>44</v>
      </c>
      <c r="O208" s="222">
        <v>0.38</v>
      </c>
      <c r="P208" s="222">
        <f>O208*H208</f>
        <v>1.9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24" t="s">
        <v>133</v>
      </c>
      <c r="AT208" s="224" t="s">
        <v>119</v>
      </c>
      <c r="AU208" s="224" t="s">
        <v>83</v>
      </c>
      <c r="AY208" s="10" t="s">
        <v>118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0" t="s">
        <v>81</v>
      </c>
      <c r="BK208" s="225">
        <f>ROUND(I208*H208,2)</f>
        <v>0</v>
      </c>
      <c r="BL208" s="10" t="s">
        <v>133</v>
      </c>
      <c r="BM208" s="224" t="s">
        <v>368</v>
      </c>
    </row>
    <row r="209" spans="2:65" s="1" customFormat="1" x14ac:dyDescent="0.2">
      <c r="B209" s="21"/>
      <c r="D209" s="226" t="s">
        <v>124</v>
      </c>
      <c r="F209" s="227" t="s">
        <v>369</v>
      </c>
      <c r="L209" s="21"/>
      <c r="M209" s="228"/>
      <c r="T209" s="39"/>
      <c r="AT209" s="10" t="s">
        <v>124</v>
      </c>
      <c r="AU209" s="10" t="s">
        <v>83</v>
      </c>
    </row>
    <row r="210" spans="2:65" s="1" customFormat="1" x14ac:dyDescent="0.2">
      <c r="B210" s="21"/>
      <c r="D210" s="232" t="s">
        <v>151</v>
      </c>
      <c r="F210" s="74" t="s">
        <v>370</v>
      </c>
      <c r="L210" s="21"/>
      <c r="M210" s="228"/>
      <c r="T210" s="39"/>
      <c r="AT210" s="10" t="s">
        <v>151</v>
      </c>
      <c r="AU210" s="10" t="s">
        <v>83</v>
      </c>
    </row>
    <row r="211" spans="2:65" s="1" customFormat="1" ht="29.25" x14ac:dyDescent="0.2">
      <c r="B211" s="21"/>
      <c r="D211" s="226" t="s">
        <v>125</v>
      </c>
      <c r="F211" s="229" t="s">
        <v>358</v>
      </c>
      <c r="L211" s="21"/>
      <c r="M211" s="228"/>
      <c r="T211" s="39"/>
      <c r="AT211" s="10" t="s">
        <v>125</v>
      </c>
      <c r="AU211" s="10" t="s">
        <v>83</v>
      </c>
    </row>
    <row r="212" spans="2:65" s="243" customFormat="1" x14ac:dyDescent="0.2">
      <c r="B212" s="242"/>
      <c r="D212" s="226" t="s">
        <v>160</v>
      </c>
      <c r="E212" s="244" t="s">
        <v>19</v>
      </c>
      <c r="F212" s="245" t="s">
        <v>242</v>
      </c>
      <c r="H212" s="246">
        <v>5</v>
      </c>
      <c r="L212" s="242"/>
      <c r="M212" s="247"/>
      <c r="T212" s="248"/>
      <c r="AT212" s="244" t="s">
        <v>160</v>
      </c>
      <c r="AU212" s="244" t="s">
        <v>83</v>
      </c>
      <c r="AV212" s="243" t="s">
        <v>83</v>
      </c>
      <c r="AW212" s="243" t="s">
        <v>35</v>
      </c>
      <c r="AX212" s="243" t="s">
        <v>81</v>
      </c>
      <c r="AY212" s="244" t="s">
        <v>118</v>
      </c>
    </row>
    <row r="213" spans="2:65" s="1" customFormat="1" x14ac:dyDescent="0.2">
      <c r="B213" s="21"/>
      <c r="D213" s="226" t="s">
        <v>279</v>
      </c>
      <c r="F213" s="255" t="s">
        <v>322</v>
      </c>
      <c r="L213" s="21"/>
      <c r="M213" s="228"/>
      <c r="T213" s="39"/>
      <c r="AU213" s="10" t="s">
        <v>83</v>
      </c>
    </row>
    <row r="214" spans="2:65" s="1" customFormat="1" x14ac:dyDescent="0.2">
      <c r="B214" s="21"/>
      <c r="D214" s="226" t="s">
        <v>279</v>
      </c>
      <c r="F214" s="256" t="s">
        <v>281</v>
      </c>
      <c r="H214" s="257">
        <v>0</v>
      </c>
      <c r="L214" s="21"/>
      <c r="M214" s="228"/>
      <c r="T214" s="39"/>
      <c r="AU214" s="10" t="s">
        <v>83</v>
      </c>
    </row>
    <row r="215" spans="2:65" s="1" customFormat="1" x14ac:dyDescent="0.2">
      <c r="B215" s="21"/>
      <c r="D215" s="226" t="s">
        <v>279</v>
      </c>
      <c r="F215" s="256" t="s">
        <v>323</v>
      </c>
      <c r="H215" s="257">
        <v>3</v>
      </c>
      <c r="L215" s="21"/>
      <c r="M215" s="228"/>
      <c r="T215" s="39"/>
      <c r="AU215" s="10" t="s">
        <v>83</v>
      </c>
    </row>
    <row r="216" spans="2:65" s="1" customFormat="1" x14ac:dyDescent="0.2">
      <c r="B216" s="21"/>
      <c r="D216" s="226" t="s">
        <v>279</v>
      </c>
      <c r="F216" s="256" t="s">
        <v>324</v>
      </c>
      <c r="H216" s="257">
        <v>2</v>
      </c>
      <c r="L216" s="21"/>
      <c r="M216" s="228"/>
      <c r="T216" s="39"/>
      <c r="AU216" s="10" t="s">
        <v>83</v>
      </c>
    </row>
    <row r="217" spans="2:65" s="1" customFormat="1" x14ac:dyDescent="0.2">
      <c r="B217" s="21"/>
      <c r="D217" s="226" t="s">
        <v>279</v>
      </c>
      <c r="F217" s="256" t="s">
        <v>321</v>
      </c>
      <c r="H217" s="257">
        <v>5</v>
      </c>
      <c r="L217" s="21"/>
      <c r="M217" s="228"/>
      <c r="T217" s="39"/>
      <c r="AU217" s="10" t="s">
        <v>83</v>
      </c>
    </row>
    <row r="218" spans="2:65" s="1" customFormat="1" ht="16.5" customHeight="1" x14ac:dyDescent="0.2">
      <c r="B218" s="21"/>
      <c r="C218" s="214" t="s">
        <v>371</v>
      </c>
      <c r="D218" s="214" t="s">
        <v>119</v>
      </c>
      <c r="E218" s="215" t="s">
        <v>372</v>
      </c>
      <c r="F218" s="216" t="s">
        <v>373</v>
      </c>
      <c r="G218" s="217" t="s">
        <v>374</v>
      </c>
      <c r="H218" s="218">
        <v>23.78</v>
      </c>
      <c r="I218" s="252"/>
      <c r="J218" s="219">
        <f>ROUND(I218*H218,2)</f>
        <v>0</v>
      </c>
      <c r="K218" s="216" t="s">
        <v>19</v>
      </c>
      <c r="L218" s="21"/>
      <c r="M218" s="220" t="s">
        <v>19</v>
      </c>
      <c r="N218" s="221" t="s">
        <v>44</v>
      </c>
      <c r="O218" s="222">
        <v>0.38</v>
      </c>
      <c r="P218" s="222">
        <f>O218*H218</f>
        <v>9.0364000000000004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AR218" s="224" t="s">
        <v>133</v>
      </c>
      <c r="AT218" s="224" t="s">
        <v>119</v>
      </c>
      <c r="AU218" s="224" t="s">
        <v>83</v>
      </c>
      <c r="AY218" s="10" t="s">
        <v>118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0" t="s">
        <v>81</v>
      </c>
      <c r="BK218" s="225">
        <f>ROUND(I218*H218,2)</f>
        <v>0</v>
      </c>
      <c r="BL218" s="10" t="s">
        <v>133</v>
      </c>
      <c r="BM218" s="224" t="s">
        <v>375</v>
      </c>
    </row>
    <row r="219" spans="2:65" s="1" customFormat="1" x14ac:dyDescent="0.2">
      <c r="B219" s="21"/>
      <c r="D219" s="226" t="s">
        <v>124</v>
      </c>
      <c r="F219" s="227" t="s">
        <v>373</v>
      </c>
      <c r="L219" s="21"/>
      <c r="M219" s="228"/>
      <c r="T219" s="39"/>
      <c r="AT219" s="10" t="s">
        <v>124</v>
      </c>
      <c r="AU219" s="10" t="s">
        <v>83</v>
      </c>
    </row>
    <row r="220" spans="2:65" s="259" customFormat="1" x14ac:dyDescent="0.2">
      <c r="B220" s="258"/>
      <c r="D220" s="226" t="s">
        <v>160</v>
      </c>
      <c r="E220" s="260" t="s">
        <v>19</v>
      </c>
      <c r="F220" s="261" t="s">
        <v>376</v>
      </c>
      <c r="H220" s="260" t="s">
        <v>19</v>
      </c>
      <c r="L220" s="258"/>
      <c r="M220" s="262"/>
      <c r="T220" s="263"/>
      <c r="AT220" s="260" t="s">
        <v>160</v>
      </c>
      <c r="AU220" s="260" t="s">
        <v>83</v>
      </c>
      <c r="AV220" s="259" t="s">
        <v>81</v>
      </c>
      <c r="AW220" s="259" t="s">
        <v>35</v>
      </c>
      <c r="AX220" s="259" t="s">
        <v>73</v>
      </c>
      <c r="AY220" s="260" t="s">
        <v>118</v>
      </c>
    </row>
    <row r="221" spans="2:65" s="243" customFormat="1" x14ac:dyDescent="0.2">
      <c r="B221" s="242"/>
      <c r="D221" s="226" t="s">
        <v>160</v>
      </c>
      <c r="E221" s="244" t="s">
        <v>19</v>
      </c>
      <c r="F221" s="245" t="s">
        <v>377</v>
      </c>
      <c r="H221" s="246">
        <v>3.38</v>
      </c>
      <c r="L221" s="242"/>
      <c r="M221" s="247"/>
      <c r="T221" s="248"/>
      <c r="AT221" s="244" t="s">
        <v>160</v>
      </c>
      <c r="AU221" s="244" t="s">
        <v>83</v>
      </c>
      <c r="AV221" s="243" t="s">
        <v>83</v>
      </c>
      <c r="AW221" s="243" t="s">
        <v>35</v>
      </c>
      <c r="AX221" s="243" t="s">
        <v>73</v>
      </c>
      <c r="AY221" s="244" t="s">
        <v>118</v>
      </c>
    </row>
    <row r="222" spans="2:65" s="243" customFormat="1" x14ac:dyDescent="0.2">
      <c r="B222" s="242"/>
      <c r="D222" s="226" t="s">
        <v>160</v>
      </c>
      <c r="E222" s="244" t="s">
        <v>19</v>
      </c>
      <c r="F222" s="245" t="s">
        <v>378</v>
      </c>
      <c r="H222" s="246">
        <v>3.38</v>
      </c>
      <c r="L222" s="242"/>
      <c r="M222" s="247"/>
      <c r="T222" s="248"/>
      <c r="AT222" s="244" t="s">
        <v>160</v>
      </c>
      <c r="AU222" s="244" t="s">
        <v>83</v>
      </c>
      <c r="AV222" s="243" t="s">
        <v>83</v>
      </c>
      <c r="AW222" s="243" t="s">
        <v>35</v>
      </c>
      <c r="AX222" s="243" t="s">
        <v>73</v>
      </c>
      <c r="AY222" s="244" t="s">
        <v>118</v>
      </c>
    </row>
    <row r="223" spans="2:65" s="243" customFormat="1" x14ac:dyDescent="0.2">
      <c r="B223" s="242"/>
      <c r="D223" s="226" t="s">
        <v>160</v>
      </c>
      <c r="E223" s="244" t="s">
        <v>19</v>
      </c>
      <c r="F223" s="245" t="s">
        <v>379</v>
      </c>
      <c r="H223" s="246">
        <v>6.76</v>
      </c>
      <c r="L223" s="242"/>
      <c r="M223" s="247"/>
      <c r="T223" s="248"/>
      <c r="AT223" s="244" t="s">
        <v>160</v>
      </c>
      <c r="AU223" s="244" t="s">
        <v>83</v>
      </c>
      <c r="AV223" s="243" t="s">
        <v>83</v>
      </c>
      <c r="AW223" s="243" t="s">
        <v>35</v>
      </c>
      <c r="AX223" s="243" t="s">
        <v>73</v>
      </c>
      <c r="AY223" s="244" t="s">
        <v>118</v>
      </c>
    </row>
    <row r="224" spans="2:65" s="243" customFormat="1" x14ac:dyDescent="0.2">
      <c r="B224" s="242"/>
      <c r="D224" s="226" t="s">
        <v>160</v>
      </c>
      <c r="E224" s="244" t="s">
        <v>19</v>
      </c>
      <c r="F224" s="245" t="s">
        <v>380</v>
      </c>
      <c r="H224" s="246">
        <v>10.26</v>
      </c>
      <c r="L224" s="242"/>
      <c r="M224" s="247"/>
      <c r="T224" s="248"/>
      <c r="AT224" s="244" t="s">
        <v>160</v>
      </c>
      <c r="AU224" s="244" t="s">
        <v>83</v>
      </c>
      <c r="AV224" s="243" t="s">
        <v>83</v>
      </c>
      <c r="AW224" s="243" t="s">
        <v>35</v>
      </c>
      <c r="AX224" s="243" t="s">
        <v>73</v>
      </c>
      <c r="AY224" s="244" t="s">
        <v>118</v>
      </c>
    </row>
    <row r="225" spans="2:65" s="265" customFormat="1" x14ac:dyDescent="0.2">
      <c r="B225" s="264"/>
      <c r="D225" s="226" t="s">
        <v>160</v>
      </c>
      <c r="E225" s="266" t="s">
        <v>19</v>
      </c>
      <c r="F225" s="267" t="s">
        <v>321</v>
      </c>
      <c r="H225" s="268">
        <v>23.78</v>
      </c>
      <c r="L225" s="264"/>
      <c r="M225" s="269"/>
      <c r="T225" s="270"/>
      <c r="AT225" s="266" t="s">
        <v>160</v>
      </c>
      <c r="AU225" s="266" t="s">
        <v>83</v>
      </c>
      <c r="AV225" s="265" t="s">
        <v>133</v>
      </c>
      <c r="AW225" s="265" t="s">
        <v>35</v>
      </c>
      <c r="AX225" s="265" t="s">
        <v>81</v>
      </c>
      <c r="AY225" s="266" t="s">
        <v>118</v>
      </c>
    </row>
    <row r="226" spans="2:65" s="1" customFormat="1" ht="16.5" customHeight="1" x14ac:dyDescent="0.2">
      <c r="B226" s="21"/>
      <c r="C226" s="214" t="s">
        <v>381</v>
      </c>
      <c r="D226" s="214" t="s">
        <v>119</v>
      </c>
      <c r="E226" s="215" t="s">
        <v>382</v>
      </c>
      <c r="F226" s="216" t="s">
        <v>383</v>
      </c>
      <c r="G226" s="217" t="s">
        <v>374</v>
      </c>
      <c r="H226" s="218">
        <v>19.64</v>
      </c>
      <c r="I226" s="252"/>
      <c r="J226" s="219">
        <f>ROUND(I226*H226,2)</f>
        <v>0</v>
      </c>
      <c r="K226" s="216" t="s">
        <v>19</v>
      </c>
      <c r="L226" s="21"/>
      <c r="M226" s="220" t="s">
        <v>19</v>
      </c>
      <c r="N226" s="221" t="s">
        <v>44</v>
      </c>
      <c r="O226" s="222">
        <v>0.38</v>
      </c>
      <c r="P226" s="222">
        <f>O226*H226</f>
        <v>7.4632000000000005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AR226" s="224" t="s">
        <v>133</v>
      </c>
      <c r="AT226" s="224" t="s">
        <v>119</v>
      </c>
      <c r="AU226" s="224" t="s">
        <v>83</v>
      </c>
      <c r="AY226" s="10" t="s">
        <v>118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0" t="s">
        <v>81</v>
      </c>
      <c r="BK226" s="225">
        <f>ROUND(I226*H226,2)</f>
        <v>0</v>
      </c>
      <c r="BL226" s="10" t="s">
        <v>133</v>
      </c>
      <c r="BM226" s="224" t="s">
        <v>384</v>
      </c>
    </row>
    <row r="227" spans="2:65" s="1" customFormat="1" x14ac:dyDescent="0.2">
      <c r="B227" s="21"/>
      <c r="D227" s="226" t="s">
        <v>124</v>
      </c>
      <c r="F227" s="227" t="s">
        <v>383</v>
      </c>
      <c r="L227" s="21"/>
      <c r="M227" s="228"/>
      <c r="T227" s="39"/>
      <c r="AT227" s="10" t="s">
        <v>124</v>
      </c>
      <c r="AU227" s="10" t="s">
        <v>83</v>
      </c>
    </row>
    <row r="228" spans="2:65" s="259" customFormat="1" x14ac:dyDescent="0.2">
      <c r="B228" s="258"/>
      <c r="D228" s="226" t="s">
        <v>160</v>
      </c>
      <c r="E228" s="260" t="s">
        <v>19</v>
      </c>
      <c r="F228" s="261" t="s">
        <v>376</v>
      </c>
      <c r="H228" s="260" t="s">
        <v>19</v>
      </c>
      <c r="L228" s="258"/>
      <c r="M228" s="262"/>
      <c r="T228" s="263"/>
      <c r="AT228" s="260" t="s">
        <v>160</v>
      </c>
      <c r="AU228" s="260" t="s">
        <v>83</v>
      </c>
      <c r="AV228" s="259" t="s">
        <v>81</v>
      </c>
      <c r="AW228" s="259" t="s">
        <v>35</v>
      </c>
      <c r="AX228" s="259" t="s">
        <v>73</v>
      </c>
      <c r="AY228" s="260" t="s">
        <v>118</v>
      </c>
    </row>
    <row r="229" spans="2:65" s="243" customFormat="1" x14ac:dyDescent="0.2">
      <c r="B229" s="242"/>
      <c r="D229" s="226" t="s">
        <v>160</v>
      </c>
      <c r="E229" s="244" t="s">
        <v>19</v>
      </c>
      <c r="F229" s="245" t="s">
        <v>385</v>
      </c>
      <c r="H229" s="246">
        <v>6.12</v>
      </c>
      <c r="L229" s="242"/>
      <c r="M229" s="247"/>
      <c r="T229" s="248"/>
      <c r="AT229" s="244" t="s">
        <v>160</v>
      </c>
      <c r="AU229" s="244" t="s">
        <v>83</v>
      </c>
      <c r="AV229" s="243" t="s">
        <v>83</v>
      </c>
      <c r="AW229" s="243" t="s">
        <v>35</v>
      </c>
      <c r="AX229" s="243" t="s">
        <v>73</v>
      </c>
      <c r="AY229" s="244" t="s">
        <v>118</v>
      </c>
    </row>
    <row r="230" spans="2:65" s="243" customFormat="1" x14ac:dyDescent="0.2">
      <c r="B230" s="242"/>
      <c r="D230" s="226" t="s">
        <v>160</v>
      </c>
      <c r="E230" s="244" t="s">
        <v>19</v>
      </c>
      <c r="F230" s="245" t="s">
        <v>386</v>
      </c>
      <c r="H230" s="246">
        <v>13.52</v>
      </c>
      <c r="L230" s="242"/>
      <c r="M230" s="247"/>
      <c r="T230" s="248"/>
      <c r="AT230" s="244" t="s">
        <v>160</v>
      </c>
      <c r="AU230" s="244" t="s">
        <v>83</v>
      </c>
      <c r="AV230" s="243" t="s">
        <v>83</v>
      </c>
      <c r="AW230" s="243" t="s">
        <v>35</v>
      </c>
      <c r="AX230" s="243" t="s">
        <v>73</v>
      </c>
      <c r="AY230" s="244" t="s">
        <v>118</v>
      </c>
    </row>
    <row r="231" spans="2:65" s="265" customFormat="1" x14ac:dyDescent="0.2">
      <c r="B231" s="264"/>
      <c r="D231" s="226" t="s">
        <v>160</v>
      </c>
      <c r="E231" s="266" t="s">
        <v>19</v>
      </c>
      <c r="F231" s="267" t="s">
        <v>321</v>
      </c>
      <c r="H231" s="268">
        <v>19.64</v>
      </c>
      <c r="L231" s="264"/>
      <c r="M231" s="269"/>
      <c r="T231" s="270"/>
      <c r="AT231" s="266" t="s">
        <v>160</v>
      </c>
      <c r="AU231" s="266" t="s">
        <v>83</v>
      </c>
      <c r="AV231" s="265" t="s">
        <v>133</v>
      </c>
      <c r="AW231" s="265" t="s">
        <v>35</v>
      </c>
      <c r="AX231" s="265" t="s">
        <v>81</v>
      </c>
      <c r="AY231" s="266" t="s">
        <v>118</v>
      </c>
    </row>
    <row r="232" spans="2:65" s="205" customFormat="1" ht="22.9" customHeight="1" x14ac:dyDescent="0.2">
      <c r="B232" s="204"/>
      <c r="D232" s="206" t="s">
        <v>72</v>
      </c>
      <c r="E232" s="230" t="s">
        <v>387</v>
      </c>
      <c r="F232" s="230" t="s">
        <v>388</v>
      </c>
      <c r="J232" s="231">
        <f>BK232</f>
        <v>0</v>
      </c>
      <c r="L232" s="204"/>
      <c r="M232" s="209"/>
      <c r="P232" s="210">
        <f>SUM(P233:P270)</f>
        <v>6.6456</v>
      </c>
      <c r="R232" s="210">
        <f>SUM(R233:R270)</f>
        <v>0</v>
      </c>
      <c r="T232" s="211">
        <f>SUM(T233:T270)</f>
        <v>0</v>
      </c>
      <c r="AR232" s="206" t="s">
        <v>81</v>
      </c>
      <c r="AT232" s="212" t="s">
        <v>72</v>
      </c>
      <c r="AU232" s="212" t="s">
        <v>81</v>
      </c>
      <c r="AY232" s="206" t="s">
        <v>118</v>
      </c>
      <c r="BK232" s="213">
        <f>SUM(BK233:BK270)</f>
        <v>0</v>
      </c>
    </row>
    <row r="233" spans="2:65" s="1" customFormat="1" ht="21.75" customHeight="1" x14ac:dyDescent="0.2">
      <c r="B233" s="21"/>
      <c r="C233" s="214" t="s">
        <v>7</v>
      </c>
      <c r="D233" s="214" t="s">
        <v>119</v>
      </c>
      <c r="E233" s="215" t="s">
        <v>389</v>
      </c>
      <c r="F233" s="216" t="s">
        <v>390</v>
      </c>
      <c r="G233" s="217" t="s">
        <v>206</v>
      </c>
      <c r="H233" s="218">
        <v>2.4</v>
      </c>
      <c r="I233" s="252"/>
      <c r="J233" s="219">
        <f>ROUND(I233*H233,2)</f>
        <v>0</v>
      </c>
      <c r="K233" s="216" t="s">
        <v>148</v>
      </c>
      <c r="L233" s="21"/>
      <c r="M233" s="220" t="s">
        <v>19</v>
      </c>
      <c r="N233" s="221" t="s">
        <v>44</v>
      </c>
      <c r="O233" s="222">
        <v>1.88</v>
      </c>
      <c r="P233" s="222">
        <f>O233*H233</f>
        <v>4.5119999999999996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AR233" s="224" t="s">
        <v>133</v>
      </c>
      <c r="AT233" s="224" t="s">
        <v>119</v>
      </c>
      <c r="AU233" s="224" t="s">
        <v>83</v>
      </c>
      <c r="AY233" s="10" t="s">
        <v>118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0" t="s">
        <v>81</v>
      </c>
      <c r="BK233" s="225">
        <f>ROUND(I233*H233,2)</f>
        <v>0</v>
      </c>
      <c r="BL233" s="10" t="s">
        <v>133</v>
      </c>
      <c r="BM233" s="224" t="s">
        <v>391</v>
      </c>
    </row>
    <row r="234" spans="2:65" s="1" customFormat="1" ht="19.5" x14ac:dyDescent="0.2">
      <c r="B234" s="21"/>
      <c r="D234" s="226" t="s">
        <v>124</v>
      </c>
      <c r="F234" s="227" t="s">
        <v>392</v>
      </c>
      <c r="L234" s="21"/>
      <c r="M234" s="228"/>
      <c r="T234" s="39"/>
      <c r="AT234" s="10" t="s">
        <v>124</v>
      </c>
      <c r="AU234" s="10" t="s">
        <v>83</v>
      </c>
    </row>
    <row r="235" spans="2:65" s="1" customFormat="1" x14ac:dyDescent="0.2">
      <c r="B235" s="21"/>
      <c r="D235" s="232" t="s">
        <v>151</v>
      </c>
      <c r="F235" s="74" t="s">
        <v>393</v>
      </c>
      <c r="L235" s="21"/>
      <c r="M235" s="228"/>
      <c r="T235" s="39"/>
      <c r="AT235" s="10" t="s">
        <v>151</v>
      </c>
      <c r="AU235" s="10" t="s">
        <v>83</v>
      </c>
    </row>
    <row r="236" spans="2:65" s="243" customFormat="1" x14ac:dyDescent="0.2">
      <c r="B236" s="242"/>
      <c r="D236" s="226" t="s">
        <v>160</v>
      </c>
      <c r="E236" s="244" t="s">
        <v>19</v>
      </c>
      <c r="F236" s="245" t="s">
        <v>261</v>
      </c>
      <c r="H236" s="246">
        <v>2.4</v>
      </c>
      <c r="L236" s="242"/>
      <c r="M236" s="247"/>
      <c r="T236" s="248"/>
      <c r="AT236" s="244" t="s">
        <v>160</v>
      </c>
      <c r="AU236" s="244" t="s">
        <v>83</v>
      </c>
      <c r="AV236" s="243" t="s">
        <v>83</v>
      </c>
      <c r="AW236" s="243" t="s">
        <v>35</v>
      </c>
      <c r="AX236" s="243" t="s">
        <v>81</v>
      </c>
      <c r="AY236" s="244" t="s">
        <v>118</v>
      </c>
    </row>
    <row r="237" spans="2:65" s="1" customFormat="1" x14ac:dyDescent="0.2">
      <c r="B237" s="21"/>
      <c r="D237" s="226" t="s">
        <v>279</v>
      </c>
      <c r="F237" s="255" t="s">
        <v>394</v>
      </c>
      <c r="L237" s="21"/>
      <c r="M237" s="228"/>
      <c r="T237" s="39"/>
      <c r="AU237" s="10" t="s">
        <v>83</v>
      </c>
    </row>
    <row r="238" spans="2:65" s="1" customFormat="1" x14ac:dyDescent="0.2">
      <c r="B238" s="21"/>
      <c r="D238" s="226" t="s">
        <v>279</v>
      </c>
      <c r="F238" s="256" t="s">
        <v>395</v>
      </c>
      <c r="H238" s="257">
        <v>0</v>
      </c>
      <c r="L238" s="21"/>
      <c r="M238" s="228"/>
      <c r="T238" s="39"/>
      <c r="AU238" s="10" t="s">
        <v>83</v>
      </c>
    </row>
    <row r="239" spans="2:65" s="1" customFormat="1" x14ac:dyDescent="0.2">
      <c r="B239" s="21"/>
      <c r="D239" s="226" t="s">
        <v>279</v>
      </c>
      <c r="F239" s="256" t="s">
        <v>396</v>
      </c>
      <c r="H239" s="257">
        <v>2.4</v>
      </c>
      <c r="L239" s="21"/>
      <c r="M239" s="228"/>
      <c r="T239" s="39"/>
      <c r="AU239" s="10" t="s">
        <v>83</v>
      </c>
    </row>
    <row r="240" spans="2:65" s="1" customFormat="1" ht="21.75" customHeight="1" x14ac:dyDescent="0.2">
      <c r="B240" s="21"/>
      <c r="C240" s="214" t="s">
        <v>397</v>
      </c>
      <c r="D240" s="214" t="s">
        <v>119</v>
      </c>
      <c r="E240" s="215" t="s">
        <v>398</v>
      </c>
      <c r="F240" s="216" t="s">
        <v>399</v>
      </c>
      <c r="G240" s="217" t="s">
        <v>206</v>
      </c>
      <c r="H240" s="218">
        <v>4.8</v>
      </c>
      <c r="I240" s="252"/>
      <c r="J240" s="219">
        <f>ROUND(I240*H240,2)</f>
        <v>0</v>
      </c>
      <c r="K240" s="216" t="s">
        <v>148</v>
      </c>
      <c r="L240" s="21"/>
      <c r="M240" s="220" t="s">
        <v>19</v>
      </c>
      <c r="N240" s="221" t="s">
        <v>44</v>
      </c>
      <c r="O240" s="222">
        <v>0.26</v>
      </c>
      <c r="P240" s="222">
        <f>O240*H240</f>
        <v>1.248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AR240" s="224" t="s">
        <v>133</v>
      </c>
      <c r="AT240" s="224" t="s">
        <v>119</v>
      </c>
      <c r="AU240" s="224" t="s">
        <v>83</v>
      </c>
      <c r="AY240" s="10" t="s">
        <v>118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0" t="s">
        <v>81</v>
      </c>
      <c r="BK240" s="225">
        <f>ROUND(I240*H240,2)</f>
        <v>0</v>
      </c>
      <c r="BL240" s="10" t="s">
        <v>133</v>
      </c>
      <c r="BM240" s="224" t="s">
        <v>400</v>
      </c>
    </row>
    <row r="241" spans="2:65" s="1" customFormat="1" ht="19.5" x14ac:dyDescent="0.2">
      <c r="B241" s="21"/>
      <c r="D241" s="226" t="s">
        <v>124</v>
      </c>
      <c r="F241" s="227" t="s">
        <v>401</v>
      </c>
      <c r="L241" s="21"/>
      <c r="M241" s="228"/>
      <c r="T241" s="39"/>
      <c r="AT241" s="10" t="s">
        <v>124</v>
      </c>
      <c r="AU241" s="10" t="s">
        <v>83</v>
      </c>
    </row>
    <row r="242" spans="2:65" s="1" customFormat="1" x14ac:dyDescent="0.2">
      <c r="B242" s="21"/>
      <c r="D242" s="232" t="s">
        <v>151</v>
      </c>
      <c r="F242" s="74" t="s">
        <v>402</v>
      </c>
      <c r="L242" s="21"/>
      <c r="M242" s="228"/>
      <c r="T242" s="39"/>
      <c r="AT242" s="10" t="s">
        <v>151</v>
      </c>
      <c r="AU242" s="10" t="s">
        <v>83</v>
      </c>
    </row>
    <row r="243" spans="2:65" s="243" customFormat="1" x14ac:dyDescent="0.2">
      <c r="B243" s="242"/>
      <c r="D243" s="226" t="s">
        <v>160</v>
      </c>
      <c r="E243" s="244" t="s">
        <v>19</v>
      </c>
      <c r="F243" s="245" t="s">
        <v>403</v>
      </c>
      <c r="H243" s="246">
        <v>4.8</v>
      </c>
      <c r="L243" s="242"/>
      <c r="M243" s="247"/>
      <c r="T243" s="248"/>
      <c r="AT243" s="244" t="s">
        <v>160</v>
      </c>
      <c r="AU243" s="244" t="s">
        <v>83</v>
      </c>
      <c r="AV243" s="243" t="s">
        <v>83</v>
      </c>
      <c r="AW243" s="243" t="s">
        <v>35</v>
      </c>
      <c r="AX243" s="243" t="s">
        <v>81</v>
      </c>
      <c r="AY243" s="244" t="s">
        <v>118</v>
      </c>
    </row>
    <row r="244" spans="2:65" s="1" customFormat="1" x14ac:dyDescent="0.2">
      <c r="B244" s="21"/>
      <c r="D244" s="226" t="s">
        <v>279</v>
      </c>
      <c r="F244" s="255" t="s">
        <v>394</v>
      </c>
      <c r="L244" s="21"/>
      <c r="M244" s="228"/>
      <c r="T244" s="39"/>
      <c r="AU244" s="10" t="s">
        <v>83</v>
      </c>
    </row>
    <row r="245" spans="2:65" s="1" customFormat="1" x14ac:dyDescent="0.2">
      <c r="B245" s="21"/>
      <c r="D245" s="226" t="s">
        <v>279</v>
      </c>
      <c r="F245" s="256" t="s">
        <v>395</v>
      </c>
      <c r="H245" s="257">
        <v>0</v>
      </c>
      <c r="L245" s="21"/>
      <c r="M245" s="228"/>
      <c r="T245" s="39"/>
      <c r="AU245" s="10" t="s">
        <v>83</v>
      </c>
    </row>
    <row r="246" spans="2:65" s="1" customFormat="1" x14ac:dyDescent="0.2">
      <c r="B246" s="21"/>
      <c r="D246" s="226" t="s">
        <v>279</v>
      </c>
      <c r="F246" s="256" t="s">
        <v>396</v>
      </c>
      <c r="H246" s="257">
        <v>2.4</v>
      </c>
      <c r="L246" s="21"/>
      <c r="M246" s="228"/>
      <c r="T246" s="39"/>
      <c r="AU246" s="10" t="s">
        <v>83</v>
      </c>
    </row>
    <row r="247" spans="2:65" s="1" customFormat="1" ht="16.5" customHeight="1" x14ac:dyDescent="0.2">
      <c r="B247" s="21"/>
      <c r="C247" s="214" t="s">
        <v>404</v>
      </c>
      <c r="D247" s="214" t="s">
        <v>119</v>
      </c>
      <c r="E247" s="215" t="s">
        <v>405</v>
      </c>
      <c r="F247" s="216" t="s">
        <v>406</v>
      </c>
      <c r="G247" s="217" t="s">
        <v>206</v>
      </c>
      <c r="H247" s="218">
        <v>2.4</v>
      </c>
      <c r="I247" s="252"/>
      <c r="J247" s="219">
        <f>ROUND(I247*H247,2)</f>
        <v>0</v>
      </c>
      <c r="K247" s="216" t="s">
        <v>148</v>
      </c>
      <c r="L247" s="21"/>
      <c r="M247" s="220" t="s">
        <v>19</v>
      </c>
      <c r="N247" s="221" t="s">
        <v>44</v>
      </c>
      <c r="O247" s="222">
        <v>0.255</v>
      </c>
      <c r="P247" s="222">
        <f>O247*H247</f>
        <v>0.61199999999999999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AR247" s="224" t="s">
        <v>133</v>
      </c>
      <c r="AT247" s="224" t="s">
        <v>119</v>
      </c>
      <c r="AU247" s="224" t="s">
        <v>83</v>
      </c>
      <c r="AY247" s="10" t="s">
        <v>118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0" t="s">
        <v>81</v>
      </c>
      <c r="BK247" s="225">
        <f>ROUND(I247*H247,2)</f>
        <v>0</v>
      </c>
      <c r="BL247" s="10" t="s">
        <v>133</v>
      </c>
      <c r="BM247" s="224" t="s">
        <v>407</v>
      </c>
    </row>
    <row r="248" spans="2:65" s="1" customFormat="1" x14ac:dyDescent="0.2">
      <c r="B248" s="21"/>
      <c r="D248" s="226" t="s">
        <v>124</v>
      </c>
      <c r="F248" s="227" t="s">
        <v>408</v>
      </c>
      <c r="L248" s="21"/>
      <c r="M248" s="228"/>
      <c r="T248" s="39"/>
      <c r="AT248" s="10" t="s">
        <v>124</v>
      </c>
      <c r="AU248" s="10" t="s">
        <v>83</v>
      </c>
    </row>
    <row r="249" spans="2:65" s="1" customFormat="1" x14ac:dyDescent="0.2">
      <c r="B249" s="21"/>
      <c r="D249" s="232" t="s">
        <v>151</v>
      </c>
      <c r="F249" s="74" t="s">
        <v>409</v>
      </c>
      <c r="L249" s="21"/>
      <c r="M249" s="228"/>
      <c r="T249" s="39"/>
      <c r="AT249" s="10" t="s">
        <v>151</v>
      </c>
      <c r="AU249" s="10" t="s">
        <v>83</v>
      </c>
    </row>
    <row r="250" spans="2:65" s="243" customFormat="1" x14ac:dyDescent="0.2">
      <c r="B250" s="242"/>
      <c r="D250" s="226" t="s">
        <v>160</v>
      </c>
      <c r="E250" s="244" t="s">
        <v>19</v>
      </c>
      <c r="F250" s="245" t="s">
        <v>261</v>
      </c>
      <c r="H250" s="246">
        <v>2.4</v>
      </c>
      <c r="L250" s="242"/>
      <c r="M250" s="247"/>
      <c r="T250" s="248"/>
      <c r="AT250" s="244" t="s">
        <v>160</v>
      </c>
      <c r="AU250" s="244" t="s">
        <v>83</v>
      </c>
      <c r="AV250" s="243" t="s">
        <v>83</v>
      </c>
      <c r="AW250" s="243" t="s">
        <v>35</v>
      </c>
      <c r="AX250" s="243" t="s">
        <v>81</v>
      </c>
      <c r="AY250" s="244" t="s">
        <v>118</v>
      </c>
    </row>
    <row r="251" spans="2:65" s="1" customFormat="1" x14ac:dyDescent="0.2">
      <c r="B251" s="21"/>
      <c r="D251" s="226" t="s">
        <v>279</v>
      </c>
      <c r="F251" s="255" t="s">
        <v>394</v>
      </c>
      <c r="L251" s="21"/>
      <c r="M251" s="228"/>
      <c r="T251" s="39"/>
      <c r="AU251" s="10" t="s">
        <v>83</v>
      </c>
    </row>
    <row r="252" spans="2:65" s="1" customFormat="1" x14ac:dyDescent="0.2">
      <c r="B252" s="21"/>
      <c r="D252" s="226" t="s">
        <v>279</v>
      </c>
      <c r="F252" s="256" t="s">
        <v>395</v>
      </c>
      <c r="H252" s="257">
        <v>0</v>
      </c>
      <c r="L252" s="21"/>
      <c r="M252" s="228"/>
      <c r="T252" s="39"/>
      <c r="AU252" s="10" t="s">
        <v>83</v>
      </c>
    </row>
    <row r="253" spans="2:65" s="1" customFormat="1" x14ac:dyDescent="0.2">
      <c r="B253" s="21"/>
      <c r="D253" s="226" t="s">
        <v>279</v>
      </c>
      <c r="F253" s="256" t="s">
        <v>396</v>
      </c>
      <c r="H253" s="257">
        <v>2.4</v>
      </c>
      <c r="L253" s="21"/>
      <c r="M253" s="228"/>
      <c r="T253" s="39"/>
      <c r="AU253" s="10" t="s">
        <v>83</v>
      </c>
    </row>
    <row r="254" spans="2:65" s="1" customFormat="1" ht="16.5" customHeight="1" x14ac:dyDescent="0.2">
      <c r="B254" s="21"/>
      <c r="C254" s="214" t="s">
        <v>410</v>
      </c>
      <c r="D254" s="214" t="s">
        <v>119</v>
      </c>
      <c r="E254" s="215" t="s">
        <v>411</v>
      </c>
      <c r="F254" s="216" t="s">
        <v>412</v>
      </c>
      <c r="G254" s="217" t="s">
        <v>206</v>
      </c>
      <c r="H254" s="218">
        <v>45.6</v>
      </c>
      <c r="I254" s="252"/>
      <c r="J254" s="219">
        <f>ROUND(I254*H254,2)</f>
        <v>0</v>
      </c>
      <c r="K254" s="216" t="s">
        <v>148</v>
      </c>
      <c r="L254" s="21"/>
      <c r="M254" s="220" t="s">
        <v>19</v>
      </c>
      <c r="N254" s="221" t="s">
        <v>44</v>
      </c>
      <c r="O254" s="222">
        <v>6.0000000000000001E-3</v>
      </c>
      <c r="P254" s="222">
        <f>O254*H254</f>
        <v>0.27360000000000001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AR254" s="224" t="s">
        <v>133</v>
      </c>
      <c r="AT254" s="224" t="s">
        <v>119</v>
      </c>
      <c r="AU254" s="224" t="s">
        <v>83</v>
      </c>
      <c r="AY254" s="10" t="s">
        <v>118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0" t="s">
        <v>81</v>
      </c>
      <c r="BK254" s="225">
        <f>ROUND(I254*H254,2)</f>
        <v>0</v>
      </c>
      <c r="BL254" s="10" t="s">
        <v>133</v>
      </c>
      <c r="BM254" s="224" t="s">
        <v>413</v>
      </c>
    </row>
    <row r="255" spans="2:65" s="1" customFormat="1" ht="19.5" x14ac:dyDescent="0.2">
      <c r="B255" s="21"/>
      <c r="D255" s="226" t="s">
        <v>124</v>
      </c>
      <c r="F255" s="227" t="s">
        <v>414</v>
      </c>
      <c r="L255" s="21"/>
      <c r="M255" s="228"/>
      <c r="T255" s="39"/>
      <c r="AT255" s="10" t="s">
        <v>124</v>
      </c>
      <c r="AU255" s="10" t="s">
        <v>83</v>
      </c>
    </row>
    <row r="256" spans="2:65" s="1" customFormat="1" x14ac:dyDescent="0.2">
      <c r="B256" s="21"/>
      <c r="D256" s="232" t="s">
        <v>151</v>
      </c>
      <c r="F256" s="74" t="s">
        <v>415</v>
      </c>
      <c r="L256" s="21"/>
      <c r="M256" s="228"/>
      <c r="T256" s="39"/>
      <c r="AT256" s="10" t="s">
        <v>151</v>
      </c>
      <c r="AU256" s="10" t="s">
        <v>83</v>
      </c>
    </row>
    <row r="257" spans="2:65" s="243" customFormat="1" x14ac:dyDescent="0.2">
      <c r="B257" s="242"/>
      <c r="D257" s="226" t="s">
        <v>160</v>
      </c>
      <c r="E257" s="244" t="s">
        <v>19</v>
      </c>
      <c r="F257" s="245" t="s">
        <v>416</v>
      </c>
      <c r="H257" s="246">
        <v>45.6</v>
      </c>
      <c r="L257" s="242"/>
      <c r="M257" s="247"/>
      <c r="T257" s="248"/>
      <c r="AT257" s="244" t="s">
        <v>160</v>
      </c>
      <c r="AU257" s="244" t="s">
        <v>83</v>
      </c>
      <c r="AV257" s="243" t="s">
        <v>83</v>
      </c>
      <c r="AW257" s="243" t="s">
        <v>35</v>
      </c>
      <c r="AX257" s="243" t="s">
        <v>81</v>
      </c>
      <c r="AY257" s="244" t="s">
        <v>118</v>
      </c>
    </row>
    <row r="258" spans="2:65" s="1" customFormat="1" x14ac:dyDescent="0.2">
      <c r="B258" s="21"/>
      <c r="D258" s="226" t="s">
        <v>279</v>
      </c>
      <c r="F258" s="255" t="s">
        <v>394</v>
      </c>
      <c r="L258" s="21"/>
      <c r="M258" s="228"/>
      <c r="T258" s="39"/>
      <c r="AU258" s="10" t="s">
        <v>83</v>
      </c>
    </row>
    <row r="259" spans="2:65" s="1" customFormat="1" x14ac:dyDescent="0.2">
      <c r="B259" s="21"/>
      <c r="D259" s="226" t="s">
        <v>279</v>
      </c>
      <c r="F259" s="256" t="s">
        <v>395</v>
      </c>
      <c r="H259" s="257">
        <v>0</v>
      </c>
      <c r="L259" s="21"/>
      <c r="M259" s="228"/>
      <c r="T259" s="39"/>
      <c r="AU259" s="10" t="s">
        <v>83</v>
      </c>
    </row>
    <row r="260" spans="2:65" s="1" customFormat="1" x14ac:dyDescent="0.2">
      <c r="B260" s="21"/>
      <c r="D260" s="226" t="s">
        <v>279</v>
      </c>
      <c r="F260" s="256" t="s">
        <v>396</v>
      </c>
      <c r="H260" s="257">
        <v>2.4</v>
      </c>
      <c r="L260" s="21"/>
      <c r="M260" s="228"/>
      <c r="T260" s="39"/>
      <c r="AU260" s="10" t="s">
        <v>83</v>
      </c>
    </row>
    <row r="261" spans="2:65" s="1" customFormat="1" ht="24.2" customHeight="1" x14ac:dyDescent="0.2">
      <c r="B261" s="21"/>
      <c r="C261" s="214" t="s">
        <v>417</v>
      </c>
      <c r="D261" s="214" t="s">
        <v>119</v>
      </c>
      <c r="E261" s="215" t="s">
        <v>418</v>
      </c>
      <c r="F261" s="216" t="s">
        <v>419</v>
      </c>
      <c r="G261" s="217" t="s">
        <v>206</v>
      </c>
      <c r="H261" s="218">
        <v>2.4</v>
      </c>
      <c r="I261" s="252"/>
      <c r="J261" s="219">
        <f>ROUND(I261*H261,2)</f>
        <v>0</v>
      </c>
      <c r="K261" s="216" t="s">
        <v>148</v>
      </c>
      <c r="L261" s="21"/>
      <c r="M261" s="220" t="s">
        <v>19</v>
      </c>
      <c r="N261" s="221" t="s">
        <v>44</v>
      </c>
      <c r="O261" s="222">
        <v>0</v>
      </c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AR261" s="224" t="s">
        <v>133</v>
      </c>
      <c r="AT261" s="224" t="s">
        <v>119</v>
      </c>
      <c r="AU261" s="224" t="s">
        <v>83</v>
      </c>
      <c r="AY261" s="10" t="s">
        <v>118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0" t="s">
        <v>81</v>
      </c>
      <c r="BK261" s="225">
        <f>ROUND(I261*H261,2)</f>
        <v>0</v>
      </c>
      <c r="BL261" s="10" t="s">
        <v>133</v>
      </c>
      <c r="BM261" s="224" t="s">
        <v>420</v>
      </c>
    </row>
    <row r="262" spans="2:65" s="1" customFormat="1" ht="19.5" x14ac:dyDescent="0.2">
      <c r="B262" s="21"/>
      <c r="D262" s="226" t="s">
        <v>124</v>
      </c>
      <c r="F262" s="227" t="s">
        <v>421</v>
      </c>
      <c r="L262" s="21"/>
      <c r="M262" s="228"/>
      <c r="T262" s="39"/>
      <c r="AT262" s="10" t="s">
        <v>124</v>
      </c>
      <c r="AU262" s="10" t="s">
        <v>83</v>
      </c>
    </row>
    <row r="263" spans="2:65" s="1" customFormat="1" x14ac:dyDescent="0.2">
      <c r="B263" s="21"/>
      <c r="D263" s="232" t="s">
        <v>151</v>
      </c>
      <c r="F263" s="74" t="s">
        <v>422</v>
      </c>
      <c r="L263" s="21"/>
      <c r="M263" s="228"/>
      <c r="T263" s="39"/>
      <c r="AT263" s="10" t="s">
        <v>151</v>
      </c>
      <c r="AU263" s="10" t="s">
        <v>83</v>
      </c>
    </row>
    <row r="264" spans="2:65" s="259" customFormat="1" x14ac:dyDescent="0.2">
      <c r="B264" s="258"/>
      <c r="D264" s="226" t="s">
        <v>160</v>
      </c>
      <c r="E264" s="260" t="s">
        <v>19</v>
      </c>
      <c r="F264" s="261" t="s">
        <v>395</v>
      </c>
      <c r="H264" s="260" t="s">
        <v>19</v>
      </c>
      <c r="L264" s="258"/>
      <c r="M264" s="262"/>
      <c r="T264" s="263"/>
      <c r="AT264" s="260" t="s">
        <v>160</v>
      </c>
      <c r="AU264" s="260" t="s">
        <v>83</v>
      </c>
      <c r="AV264" s="259" t="s">
        <v>81</v>
      </c>
      <c r="AW264" s="259" t="s">
        <v>35</v>
      </c>
      <c r="AX264" s="259" t="s">
        <v>73</v>
      </c>
      <c r="AY264" s="260" t="s">
        <v>118</v>
      </c>
    </row>
    <row r="265" spans="2:65" s="243" customFormat="1" x14ac:dyDescent="0.2">
      <c r="B265" s="242"/>
      <c r="D265" s="226" t="s">
        <v>160</v>
      </c>
      <c r="E265" s="244" t="s">
        <v>261</v>
      </c>
      <c r="F265" s="245" t="s">
        <v>396</v>
      </c>
      <c r="H265" s="246">
        <v>2.4</v>
      </c>
      <c r="L265" s="242"/>
      <c r="M265" s="247"/>
      <c r="T265" s="248"/>
      <c r="AT265" s="244" t="s">
        <v>160</v>
      </c>
      <c r="AU265" s="244" t="s">
        <v>83</v>
      </c>
      <c r="AV265" s="243" t="s">
        <v>83</v>
      </c>
      <c r="AW265" s="243" t="s">
        <v>35</v>
      </c>
      <c r="AX265" s="243" t="s">
        <v>81</v>
      </c>
      <c r="AY265" s="244" t="s">
        <v>118</v>
      </c>
    </row>
    <row r="266" spans="2:65" s="1" customFormat="1" x14ac:dyDescent="0.2">
      <c r="B266" s="21"/>
      <c r="D266" s="226" t="s">
        <v>279</v>
      </c>
      <c r="F266" s="255" t="s">
        <v>423</v>
      </c>
      <c r="L266" s="21"/>
      <c r="M266" s="228"/>
      <c r="T266" s="39"/>
      <c r="AU266" s="10" t="s">
        <v>83</v>
      </c>
    </row>
    <row r="267" spans="2:65" s="1" customFormat="1" x14ac:dyDescent="0.2">
      <c r="B267" s="21"/>
      <c r="D267" s="226" t="s">
        <v>279</v>
      </c>
      <c r="F267" s="256" t="s">
        <v>281</v>
      </c>
      <c r="H267" s="257">
        <v>0</v>
      </c>
      <c r="L267" s="21"/>
      <c r="M267" s="228"/>
      <c r="T267" s="39"/>
      <c r="AU267" s="10" t="s">
        <v>83</v>
      </c>
    </row>
    <row r="268" spans="2:65" s="1" customFormat="1" x14ac:dyDescent="0.2">
      <c r="B268" s="21"/>
      <c r="D268" s="226" t="s">
        <v>279</v>
      </c>
      <c r="F268" s="256" t="s">
        <v>424</v>
      </c>
      <c r="H268" s="257">
        <v>70</v>
      </c>
      <c r="L268" s="21"/>
      <c r="M268" s="228"/>
      <c r="T268" s="39"/>
      <c r="AU268" s="10" t="s">
        <v>83</v>
      </c>
    </row>
    <row r="269" spans="2:65" s="1" customFormat="1" x14ac:dyDescent="0.2">
      <c r="B269" s="21"/>
      <c r="D269" s="226" t="s">
        <v>279</v>
      </c>
      <c r="F269" s="256" t="s">
        <v>425</v>
      </c>
      <c r="H269" s="257">
        <v>50</v>
      </c>
      <c r="L269" s="21"/>
      <c r="M269" s="228"/>
      <c r="T269" s="39"/>
      <c r="AU269" s="10" t="s">
        <v>83</v>
      </c>
    </row>
    <row r="270" spans="2:65" s="1" customFormat="1" x14ac:dyDescent="0.2">
      <c r="B270" s="21"/>
      <c r="D270" s="226" t="s">
        <v>279</v>
      </c>
      <c r="F270" s="256" t="s">
        <v>321</v>
      </c>
      <c r="H270" s="257">
        <v>120</v>
      </c>
      <c r="L270" s="21"/>
      <c r="M270" s="228"/>
      <c r="T270" s="39"/>
      <c r="AU270" s="10" t="s">
        <v>83</v>
      </c>
    </row>
    <row r="271" spans="2:65" s="205" customFormat="1" ht="22.9" customHeight="1" x14ac:dyDescent="0.2">
      <c r="B271" s="204"/>
      <c r="D271" s="206" t="s">
        <v>72</v>
      </c>
      <c r="E271" s="230" t="s">
        <v>426</v>
      </c>
      <c r="F271" s="230" t="s">
        <v>427</v>
      </c>
      <c r="J271" s="231">
        <f>BK271</f>
        <v>0</v>
      </c>
      <c r="L271" s="204"/>
      <c r="M271" s="209"/>
      <c r="P271" s="210">
        <f>SUM(P272:P274)</f>
        <v>0.47736899999999999</v>
      </c>
      <c r="R271" s="210">
        <f>SUM(R272:R274)</f>
        <v>0</v>
      </c>
      <c r="T271" s="211">
        <f>SUM(T272:T274)</f>
        <v>0</v>
      </c>
      <c r="AR271" s="206" t="s">
        <v>81</v>
      </c>
      <c r="AT271" s="212" t="s">
        <v>72</v>
      </c>
      <c r="AU271" s="212" t="s">
        <v>81</v>
      </c>
      <c r="AY271" s="206" t="s">
        <v>118</v>
      </c>
      <c r="BK271" s="213">
        <f>SUM(BK272:BK274)</f>
        <v>0</v>
      </c>
    </row>
    <row r="272" spans="2:65" s="1" customFormat="1" ht="16.5" customHeight="1" x14ac:dyDescent="0.2">
      <c r="B272" s="21"/>
      <c r="C272" s="214" t="s">
        <v>428</v>
      </c>
      <c r="D272" s="214" t="s">
        <v>119</v>
      </c>
      <c r="E272" s="215" t="s">
        <v>429</v>
      </c>
      <c r="F272" s="216" t="s">
        <v>430</v>
      </c>
      <c r="G272" s="217" t="s">
        <v>206</v>
      </c>
      <c r="H272" s="218">
        <v>0.17699999999999999</v>
      </c>
      <c r="I272" s="252"/>
      <c r="J272" s="219">
        <f>ROUND(I272*H272,2)</f>
        <v>0</v>
      </c>
      <c r="K272" s="216" t="s">
        <v>148</v>
      </c>
      <c r="L272" s="21"/>
      <c r="M272" s="220" t="s">
        <v>19</v>
      </c>
      <c r="N272" s="221" t="s">
        <v>44</v>
      </c>
      <c r="O272" s="222">
        <v>2.6970000000000001</v>
      </c>
      <c r="P272" s="222">
        <f>O272*H272</f>
        <v>0.47736899999999999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AR272" s="224" t="s">
        <v>133</v>
      </c>
      <c r="AT272" s="224" t="s">
        <v>119</v>
      </c>
      <c r="AU272" s="224" t="s">
        <v>83</v>
      </c>
      <c r="AY272" s="10" t="s">
        <v>118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0" t="s">
        <v>81</v>
      </c>
      <c r="BK272" s="225">
        <f>ROUND(I272*H272,2)</f>
        <v>0</v>
      </c>
      <c r="BL272" s="10" t="s">
        <v>133</v>
      </c>
      <c r="BM272" s="224" t="s">
        <v>431</v>
      </c>
    </row>
    <row r="273" spans="2:65" s="1" customFormat="1" ht="19.5" x14ac:dyDescent="0.2">
      <c r="B273" s="21"/>
      <c r="D273" s="226" t="s">
        <v>124</v>
      </c>
      <c r="F273" s="227" t="s">
        <v>432</v>
      </c>
      <c r="L273" s="21"/>
      <c r="M273" s="228"/>
      <c r="T273" s="39"/>
      <c r="AT273" s="10" t="s">
        <v>124</v>
      </c>
      <c r="AU273" s="10" t="s">
        <v>83</v>
      </c>
    </row>
    <row r="274" spans="2:65" s="1" customFormat="1" x14ac:dyDescent="0.2">
      <c r="B274" s="21"/>
      <c r="D274" s="232" t="s">
        <v>151</v>
      </c>
      <c r="F274" s="74" t="s">
        <v>433</v>
      </c>
      <c r="L274" s="21"/>
      <c r="M274" s="228"/>
      <c r="T274" s="39"/>
      <c r="AT274" s="10" t="s">
        <v>151</v>
      </c>
      <c r="AU274" s="10" t="s">
        <v>83</v>
      </c>
    </row>
    <row r="275" spans="2:65" s="205" customFormat="1" ht="25.9" customHeight="1" x14ac:dyDescent="0.2">
      <c r="B275" s="204"/>
      <c r="D275" s="206" t="s">
        <v>72</v>
      </c>
      <c r="E275" s="207" t="s">
        <v>141</v>
      </c>
      <c r="F275" s="207" t="s">
        <v>142</v>
      </c>
      <c r="J275" s="208">
        <f>BK275</f>
        <v>0</v>
      </c>
      <c r="L275" s="204"/>
      <c r="M275" s="209"/>
      <c r="P275" s="210">
        <f>P276+P314</f>
        <v>302.45932599999998</v>
      </c>
      <c r="R275" s="210">
        <f>R276+R314</f>
        <v>4.2424619999999997</v>
      </c>
      <c r="T275" s="211">
        <f>T276+T314</f>
        <v>0</v>
      </c>
      <c r="AR275" s="206" t="s">
        <v>83</v>
      </c>
      <c r="AT275" s="212" t="s">
        <v>72</v>
      </c>
      <c r="AU275" s="212" t="s">
        <v>73</v>
      </c>
      <c r="AY275" s="206" t="s">
        <v>118</v>
      </c>
      <c r="BK275" s="213">
        <f>BK276+BK314</f>
        <v>0</v>
      </c>
    </row>
    <row r="276" spans="2:65" s="205" customFormat="1" ht="22.9" customHeight="1" x14ac:dyDescent="0.2">
      <c r="B276" s="204"/>
      <c r="D276" s="206" t="s">
        <v>72</v>
      </c>
      <c r="E276" s="230" t="s">
        <v>143</v>
      </c>
      <c r="F276" s="230" t="s">
        <v>144</v>
      </c>
      <c r="J276" s="231">
        <f>BK276</f>
        <v>0</v>
      </c>
      <c r="L276" s="204"/>
      <c r="M276" s="209"/>
      <c r="P276" s="210">
        <f>SUM(P277:P313)</f>
        <v>135.341488</v>
      </c>
      <c r="R276" s="210">
        <f>SUM(R277:R313)</f>
        <v>1.588422</v>
      </c>
      <c r="T276" s="211">
        <f>SUM(T277:T313)</f>
        <v>0</v>
      </c>
      <c r="AR276" s="206" t="s">
        <v>83</v>
      </c>
      <c r="AT276" s="212" t="s">
        <v>72</v>
      </c>
      <c r="AU276" s="212" t="s">
        <v>81</v>
      </c>
      <c r="AY276" s="206" t="s">
        <v>118</v>
      </c>
      <c r="BK276" s="213">
        <f>SUM(BK277:BK313)</f>
        <v>0</v>
      </c>
    </row>
    <row r="277" spans="2:65" s="1" customFormat="1" ht="16.5" customHeight="1" x14ac:dyDescent="0.2">
      <c r="B277" s="21"/>
      <c r="C277" s="214" t="s">
        <v>434</v>
      </c>
      <c r="D277" s="214" t="s">
        <v>119</v>
      </c>
      <c r="E277" s="215" t="s">
        <v>435</v>
      </c>
      <c r="F277" s="216" t="s">
        <v>436</v>
      </c>
      <c r="G277" s="217" t="s">
        <v>374</v>
      </c>
      <c r="H277" s="218">
        <v>17.600000000000001</v>
      </c>
      <c r="I277" s="252"/>
      <c r="J277" s="219">
        <f>ROUND(I277*H277,2)</f>
        <v>0</v>
      </c>
      <c r="K277" s="216" t="s">
        <v>19</v>
      </c>
      <c r="L277" s="21"/>
      <c r="M277" s="220" t="s">
        <v>19</v>
      </c>
      <c r="N277" s="221" t="s">
        <v>44</v>
      </c>
      <c r="O277" s="222">
        <v>1</v>
      </c>
      <c r="P277" s="222">
        <f>O277*H277</f>
        <v>17.600000000000001</v>
      </c>
      <c r="Q277" s="222">
        <v>7.2000000000000005E-4</v>
      </c>
      <c r="R277" s="222">
        <f>Q277*H277</f>
        <v>1.2672000000000001E-2</v>
      </c>
      <c r="S277" s="222">
        <v>0</v>
      </c>
      <c r="T277" s="223">
        <f>S277*H277</f>
        <v>0</v>
      </c>
      <c r="AR277" s="224" t="s">
        <v>122</v>
      </c>
      <c r="AT277" s="224" t="s">
        <v>119</v>
      </c>
      <c r="AU277" s="224" t="s">
        <v>83</v>
      </c>
      <c r="AY277" s="10" t="s">
        <v>118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0" t="s">
        <v>81</v>
      </c>
      <c r="BK277" s="225">
        <f>ROUND(I277*H277,2)</f>
        <v>0</v>
      </c>
      <c r="BL277" s="10" t="s">
        <v>122</v>
      </c>
      <c r="BM277" s="224" t="s">
        <v>437</v>
      </c>
    </row>
    <row r="278" spans="2:65" s="1" customFormat="1" x14ac:dyDescent="0.2">
      <c r="B278" s="21"/>
      <c r="D278" s="226" t="s">
        <v>124</v>
      </c>
      <c r="F278" s="227" t="s">
        <v>438</v>
      </c>
      <c r="L278" s="21"/>
      <c r="M278" s="228"/>
      <c r="T278" s="39"/>
      <c r="AT278" s="10" t="s">
        <v>124</v>
      </c>
      <c r="AU278" s="10" t="s">
        <v>83</v>
      </c>
    </row>
    <row r="279" spans="2:65" s="1" customFormat="1" ht="19.5" x14ac:dyDescent="0.2">
      <c r="B279" s="21"/>
      <c r="D279" s="226" t="s">
        <v>125</v>
      </c>
      <c r="F279" s="229" t="s">
        <v>439</v>
      </c>
      <c r="L279" s="21"/>
      <c r="M279" s="228"/>
      <c r="T279" s="39"/>
      <c r="AT279" s="10" t="s">
        <v>125</v>
      </c>
      <c r="AU279" s="10" t="s">
        <v>83</v>
      </c>
    </row>
    <row r="280" spans="2:65" s="243" customFormat="1" x14ac:dyDescent="0.2">
      <c r="B280" s="242"/>
      <c r="D280" s="226" t="s">
        <v>160</v>
      </c>
      <c r="E280" s="244" t="s">
        <v>19</v>
      </c>
      <c r="F280" s="245" t="s">
        <v>440</v>
      </c>
      <c r="H280" s="246">
        <v>17.600000000000001</v>
      </c>
      <c r="L280" s="242"/>
      <c r="M280" s="247"/>
      <c r="T280" s="248"/>
      <c r="AT280" s="244" t="s">
        <v>160</v>
      </c>
      <c r="AU280" s="244" t="s">
        <v>83</v>
      </c>
      <c r="AV280" s="243" t="s">
        <v>83</v>
      </c>
      <c r="AW280" s="243" t="s">
        <v>35</v>
      </c>
      <c r="AX280" s="243" t="s">
        <v>81</v>
      </c>
      <c r="AY280" s="244" t="s">
        <v>118</v>
      </c>
    </row>
    <row r="281" spans="2:65" s="1" customFormat="1" ht="16.5" customHeight="1" x14ac:dyDescent="0.2">
      <c r="B281" s="21"/>
      <c r="C281" s="233" t="s">
        <v>441</v>
      </c>
      <c r="D281" s="233" t="s">
        <v>154</v>
      </c>
      <c r="E281" s="234" t="s">
        <v>442</v>
      </c>
      <c r="F281" s="235" t="s">
        <v>443</v>
      </c>
      <c r="G281" s="236" t="s">
        <v>147</v>
      </c>
      <c r="H281" s="237">
        <v>48</v>
      </c>
      <c r="I281" s="253"/>
      <c r="J281" s="238">
        <f>ROUND(I281*H281,2)</f>
        <v>0</v>
      </c>
      <c r="K281" s="235" t="s">
        <v>19</v>
      </c>
      <c r="L281" s="239"/>
      <c r="M281" s="240" t="s">
        <v>19</v>
      </c>
      <c r="N281" s="241" t="s">
        <v>44</v>
      </c>
      <c r="O281" s="222">
        <v>0</v>
      </c>
      <c r="P281" s="222">
        <f>O281*H281</f>
        <v>0</v>
      </c>
      <c r="Q281" s="222">
        <v>1E-3</v>
      </c>
      <c r="R281" s="222">
        <f>Q281*H281</f>
        <v>4.8000000000000001E-2</v>
      </c>
      <c r="S281" s="222">
        <v>0</v>
      </c>
      <c r="T281" s="223">
        <f>S281*H281</f>
        <v>0</v>
      </c>
      <c r="AR281" s="224" t="s">
        <v>157</v>
      </c>
      <c r="AT281" s="224" t="s">
        <v>154</v>
      </c>
      <c r="AU281" s="224" t="s">
        <v>83</v>
      </c>
      <c r="AY281" s="10" t="s">
        <v>118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0" t="s">
        <v>81</v>
      </c>
      <c r="BK281" s="225">
        <f>ROUND(I281*H281,2)</f>
        <v>0</v>
      </c>
      <c r="BL281" s="10" t="s">
        <v>122</v>
      </c>
      <c r="BM281" s="224" t="s">
        <v>444</v>
      </c>
    </row>
    <row r="282" spans="2:65" s="1" customFormat="1" x14ac:dyDescent="0.2">
      <c r="B282" s="21"/>
      <c r="D282" s="226" t="s">
        <v>124</v>
      </c>
      <c r="F282" s="227" t="s">
        <v>445</v>
      </c>
      <c r="L282" s="21"/>
      <c r="M282" s="228"/>
      <c r="T282" s="39"/>
      <c r="AT282" s="10" t="s">
        <v>124</v>
      </c>
      <c r="AU282" s="10" t="s">
        <v>83</v>
      </c>
    </row>
    <row r="283" spans="2:65" s="259" customFormat="1" x14ac:dyDescent="0.2">
      <c r="B283" s="258"/>
      <c r="D283" s="226" t="s">
        <v>160</v>
      </c>
      <c r="E283" s="260" t="s">
        <v>19</v>
      </c>
      <c r="F283" s="261" t="s">
        <v>446</v>
      </c>
      <c r="H283" s="260" t="s">
        <v>19</v>
      </c>
      <c r="L283" s="258"/>
      <c r="M283" s="262"/>
      <c r="T283" s="263"/>
      <c r="AT283" s="260" t="s">
        <v>160</v>
      </c>
      <c r="AU283" s="260" t="s">
        <v>83</v>
      </c>
      <c r="AV283" s="259" t="s">
        <v>81</v>
      </c>
      <c r="AW283" s="259" t="s">
        <v>35</v>
      </c>
      <c r="AX283" s="259" t="s">
        <v>73</v>
      </c>
      <c r="AY283" s="260" t="s">
        <v>118</v>
      </c>
    </row>
    <row r="284" spans="2:65" s="243" customFormat="1" x14ac:dyDescent="0.2">
      <c r="B284" s="242"/>
      <c r="D284" s="226" t="s">
        <v>160</v>
      </c>
      <c r="E284" s="244" t="s">
        <v>447</v>
      </c>
      <c r="F284" s="245" t="s">
        <v>448</v>
      </c>
      <c r="H284" s="246">
        <v>48</v>
      </c>
      <c r="L284" s="242"/>
      <c r="M284" s="247"/>
      <c r="T284" s="248"/>
      <c r="AT284" s="244" t="s">
        <v>160</v>
      </c>
      <c r="AU284" s="244" t="s">
        <v>83</v>
      </c>
      <c r="AV284" s="243" t="s">
        <v>83</v>
      </c>
      <c r="AW284" s="243" t="s">
        <v>35</v>
      </c>
      <c r="AX284" s="243" t="s">
        <v>81</v>
      </c>
      <c r="AY284" s="244" t="s">
        <v>118</v>
      </c>
    </row>
    <row r="285" spans="2:65" s="1" customFormat="1" ht="16.5" customHeight="1" x14ac:dyDescent="0.2">
      <c r="B285" s="21"/>
      <c r="C285" s="214" t="s">
        <v>449</v>
      </c>
      <c r="D285" s="214" t="s">
        <v>119</v>
      </c>
      <c r="E285" s="215" t="s">
        <v>184</v>
      </c>
      <c r="F285" s="216" t="s">
        <v>185</v>
      </c>
      <c r="G285" s="217" t="s">
        <v>147</v>
      </c>
      <c r="H285" s="218">
        <v>1455</v>
      </c>
      <c r="I285" s="252"/>
      <c r="J285" s="219">
        <f>ROUND(I285*H285,2)</f>
        <v>0</v>
      </c>
      <c r="K285" s="216" t="s">
        <v>148</v>
      </c>
      <c r="L285" s="21"/>
      <c r="M285" s="220" t="s">
        <v>19</v>
      </c>
      <c r="N285" s="221" t="s">
        <v>44</v>
      </c>
      <c r="O285" s="222">
        <v>7.4999999999999997E-2</v>
      </c>
      <c r="P285" s="222">
        <f>O285*H285</f>
        <v>109.125</v>
      </c>
      <c r="Q285" s="222">
        <v>5.0000000000000002E-5</v>
      </c>
      <c r="R285" s="222">
        <f>Q285*H285</f>
        <v>7.2750000000000009E-2</v>
      </c>
      <c r="S285" s="222">
        <v>0</v>
      </c>
      <c r="T285" s="223">
        <f>S285*H285</f>
        <v>0</v>
      </c>
      <c r="AR285" s="224" t="s">
        <v>122</v>
      </c>
      <c r="AT285" s="224" t="s">
        <v>119</v>
      </c>
      <c r="AU285" s="224" t="s">
        <v>83</v>
      </c>
      <c r="AY285" s="10" t="s">
        <v>118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0" t="s">
        <v>81</v>
      </c>
      <c r="BK285" s="225">
        <f>ROUND(I285*H285,2)</f>
        <v>0</v>
      </c>
      <c r="BL285" s="10" t="s">
        <v>122</v>
      </c>
      <c r="BM285" s="224" t="s">
        <v>450</v>
      </c>
    </row>
    <row r="286" spans="2:65" s="1" customFormat="1" x14ac:dyDescent="0.2">
      <c r="B286" s="21"/>
      <c r="D286" s="226" t="s">
        <v>124</v>
      </c>
      <c r="F286" s="227" t="s">
        <v>187</v>
      </c>
      <c r="L286" s="21"/>
      <c r="M286" s="228"/>
      <c r="T286" s="39"/>
      <c r="AT286" s="10" t="s">
        <v>124</v>
      </c>
      <c r="AU286" s="10" t="s">
        <v>83</v>
      </c>
    </row>
    <row r="287" spans="2:65" s="1" customFormat="1" x14ac:dyDescent="0.2">
      <c r="B287" s="21"/>
      <c r="D287" s="232" t="s">
        <v>151</v>
      </c>
      <c r="F287" s="74" t="s">
        <v>188</v>
      </c>
      <c r="L287" s="21"/>
      <c r="M287" s="228"/>
      <c r="T287" s="39"/>
      <c r="AT287" s="10" t="s">
        <v>151</v>
      </c>
      <c r="AU287" s="10" t="s">
        <v>83</v>
      </c>
    </row>
    <row r="288" spans="2:65" s="1" customFormat="1" ht="19.5" x14ac:dyDescent="0.2">
      <c r="B288" s="21"/>
      <c r="D288" s="226" t="s">
        <v>125</v>
      </c>
      <c r="F288" s="229" t="s">
        <v>451</v>
      </c>
      <c r="L288" s="21"/>
      <c r="M288" s="228"/>
      <c r="T288" s="39"/>
      <c r="AT288" s="10" t="s">
        <v>125</v>
      </c>
      <c r="AU288" s="10" t="s">
        <v>83</v>
      </c>
    </row>
    <row r="289" spans="2:65" s="243" customFormat="1" x14ac:dyDescent="0.2">
      <c r="B289" s="242"/>
      <c r="D289" s="226" t="s">
        <v>160</v>
      </c>
      <c r="E289" s="244" t="s">
        <v>19</v>
      </c>
      <c r="F289" s="245" t="s">
        <v>250</v>
      </c>
      <c r="H289" s="246">
        <v>590</v>
      </c>
      <c r="L289" s="242"/>
      <c r="M289" s="247"/>
      <c r="T289" s="248"/>
      <c r="AT289" s="244" t="s">
        <v>160</v>
      </c>
      <c r="AU289" s="244" t="s">
        <v>83</v>
      </c>
      <c r="AV289" s="243" t="s">
        <v>83</v>
      </c>
      <c r="AW289" s="243" t="s">
        <v>35</v>
      </c>
      <c r="AX289" s="243" t="s">
        <v>73</v>
      </c>
      <c r="AY289" s="244" t="s">
        <v>118</v>
      </c>
    </row>
    <row r="290" spans="2:65" s="243" customFormat="1" x14ac:dyDescent="0.2">
      <c r="B290" s="242"/>
      <c r="D290" s="226" t="s">
        <v>160</v>
      </c>
      <c r="E290" s="244" t="s">
        <v>19</v>
      </c>
      <c r="F290" s="245" t="s">
        <v>253</v>
      </c>
      <c r="H290" s="246">
        <v>865</v>
      </c>
      <c r="L290" s="242"/>
      <c r="M290" s="247"/>
      <c r="T290" s="248"/>
      <c r="AT290" s="244" t="s">
        <v>160</v>
      </c>
      <c r="AU290" s="244" t="s">
        <v>83</v>
      </c>
      <c r="AV290" s="243" t="s">
        <v>83</v>
      </c>
      <c r="AW290" s="243" t="s">
        <v>35</v>
      </c>
      <c r="AX290" s="243" t="s">
        <v>73</v>
      </c>
      <c r="AY290" s="244" t="s">
        <v>118</v>
      </c>
    </row>
    <row r="291" spans="2:65" s="265" customFormat="1" x14ac:dyDescent="0.2">
      <c r="B291" s="264"/>
      <c r="D291" s="226" t="s">
        <v>160</v>
      </c>
      <c r="E291" s="266" t="s">
        <v>19</v>
      </c>
      <c r="F291" s="267" t="s">
        <v>321</v>
      </c>
      <c r="H291" s="268">
        <v>1455</v>
      </c>
      <c r="L291" s="264"/>
      <c r="M291" s="269"/>
      <c r="T291" s="270"/>
      <c r="AT291" s="266" t="s">
        <v>160</v>
      </c>
      <c r="AU291" s="266" t="s">
        <v>83</v>
      </c>
      <c r="AV291" s="265" t="s">
        <v>133</v>
      </c>
      <c r="AW291" s="265" t="s">
        <v>35</v>
      </c>
      <c r="AX291" s="265" t="s">
        <v>81</v>
      </c>
      <c r="AY291" s="266" t="s">
        <v>118</v>
      </c>
    </row>
    <row r="292" spans="2:65" s="1" customFormat="1" x14ac:dyDescent="0.2">
      <c r="B292" s="21"/>
      <c r="D292" s="226" t="s">
        <v>279</v>
      </c>
      <c r="F292" s="255" t="s">
        <v>452</v>
      </c>
      <c r="L292" s="21"/>
      <c r="M292" s="228"/>
      <c r="T292" s="39"/>
      <c r="AU292" s="10" t="s">
        <v>83</v>
      </c>
    </row>
    <row r="293" spans="2:65" s="1" customFormat="1" x14ac:dyDescent="0.2">
      <c r="B293" s="21"/>
      <c r="D293" s="226" t="s">
        <v>279</v>
      </c>
      <c r="F293" s="256" t="s">
        <v>446</v>
      </c>
      <c r="H293" s="257">
        <v>0</v>
      </c>
      <c r="L293" s="21"/>
      <c r="M293" s="228"/>
      <c r="T293" s="39"/>
      <c r="AU293" s="10" t="s">
        <v>83</v>
      </c>
    </row>
    <row r="294" spans="2:65" s="1" customFormat="1" x14ac:dyDescent="0.2">
      <c r="B294" s="21"/>
      <c r="D294" s="226" t="s">
        <v>279</v>
      </c>
      <c r="F294" s="256" t="s">
        <v>453</v>
      </c>
      <c r="H294" s="257">
        <v>590</v>
      </c>
      <c r="L294" s="21"/>
      <c r="M294" s="228"/>
      <c r="T294" s="39"/>
      <c r="AU294" s="10" t="s">
        <v>83</v>
      </c>
    </row>
    <row r="295" spans="2:65" s="1" customFormat="1" x14ac:dyDescent="0.2">
      <c r="B295" s="21"/>
      <c r="D295" s="226" t="s">
        <v>279</v>
      </c>
      <c r="F295" s="255" t="s">
        <v>454</v>
      </c>
      <c r="L295" s="21"/>
      <c r="M295" s="228"/>
      <c r="T295" s="39"/>
      <c r="AU295" s="10" t="s">
        <v>83</v>
      </c>
    </row>
    <row r="296" spans="2:65" s="1" customFormat="1" x14ac:dyDescent="0.2">
      <c r="B296" s="21"/>
      <c r="D296" s="226" t="s">
        <v>279</v>
      </c>
      <c r="F296" s="256" t="s">
        <v>455</v>
      </c>
      <c r="H296" s="257">
        <v>0</v>
      </c>
      <c r="L296" s="21"/>
      <c r="M296" s="228"/>
      <c r="T296" s="39"/>
      <c r="AU296" s="10" t="s">
        <v>83</v>
      </c>
    </row>
    <row r="297" spans="2:65" s="1" customFormat="1" x14ac:dyDescent="0.2">
      <c r="B297" s="21"/>
      <c r="D297" s="226" t="s">
        <v>279</v>
      </c>
      <c r="F297" s="256" t="s">
        <v>456</v>
      </c>
      <c r="H297" s="257">
        <v>865</v>
      </c>
      <c r="L297" s="21"/>
      <c r="M297" s="228"/>
      <c r="T297" s="39"/>
      <c r="AU297" s="10" t="s">
        <v>83</v>
      </c>
    </row>
    <row r="298" spans="2:65" s="1" customFormat="1" ht="16.5" customHeight="1" x14ac:dyDescent="0.2">
      <c r="B298" s="21"/>
      <c r="C298" s="233" t="s">
        <v>457</v>
      </c>
      <c r="D298" s="233" t="s">
        <v>154</v>
      </c>
      <c r="E298" s="234" t="s">
        <v>458</v>
      </c>
      <c r="F298" s="235" t="s">
        <v>459</v>
      </c>
      <c r="G298" s="236" t="s">
        <v>147</v>
      </c>
      <c r="H298" s="237">
        <v>865</v>
      </c>
      <c r="I298" s="253"/>
      <c r="J298" s="238">
        <f>ROUND(I298*H298,2)</f>
        <v>0</v>
      </c>
      <c r="K298" s="235" t="s">
        <v>19</v>
      </c>
      <c r="L298" s="239"/>
      <c r="M298" s="240" t="s">
        <v>19</v>
      </c>
      <c r="N298" s="241" t="s">
        <v>44</v>
      </c>
      <c r="O298" s="222">
        <v>0</v>
      </c>
      <c r="P298" s="222">
        <f>O298*H298</f>
        <v>0</v>
      </c>
      <c r="Q298" s="222">
        <v>1E-3</v>
      </c>
      <c r="R298" s="222">
        <f>Q298*H298</f>
        <v>0.86499999999999999</v>
      </c>
      <c r="S298" s="222">
        <v>0</v>
      </c>
      <c r="T298" s="223">
        <f>S298*H298</f>
        <v>0</v>
      </c>
      <c r="AR298" s="224" t="s">
        <v>157</v>
      </c>
      <c r="AT298" s="224" t="s">
        <v>154</v>
      </c>
      <c r="AU298" s="224" t="s">
        <v>83</v>
      </c>
      <c r="AY298" s="10" t="s">
        <v>118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0" t="s">
        <v>81</v>
      </c>
      <c r="BK298" s="225">
        <f>ROUND(I298*H298,2)</f>
        <v>0</v>
      </c>
      <c r="BL298" s="10" t="s">
        <v>122</v>
      </c>
      <c r="BM298" s="224" t="s">
        <v>460</v>
      </c>
    </row>
    <row r="299" spans="2:65" s="1" customFormat="1" x14ac:dyDescent="0.2">
      <c r="B299" s="21"/>
      <c r="D299" s="226" t="s">
        <v>124</v>
      </c>
      <c r="F299" s="227" t="s">
        <v>461</v>
      </c>
      <c r="L299" s="21"/>
      <c r="M299" s="228"/>
      <c r="T299" s="39"/>
      <c r="AT299" s="10" t="s">
        <v>124</v>
      </c>
      <c r="AU299" s="10" t="s">
        <v>83</v>
      </c>
    </row>
    <row r="300" spans="2:65" s="1" customFormat="1" ht="19.5" x14ac:dyDescent="0.2">
      <c r="B300" s="21"/>
      <c r="D300" s="226" t="s">
        <v>125</v>
      </c>
      <c r="F300" s="229" t="s">
        <v>462</v>
      </c>
      <c r="L300" s="21"/>
      <c r="M300" s="228"/>
      <c r="T300" s="39"/>
      <c r="AT300" s="10" t="s">
        <v>125</v>
      </c>
      <c r="AU300" s="10" t="s">
        <v>83</v>
      </c>
    </row>
    <row r="301" spans="2:65" s="259" customFormat="1" x14ac:dyDescent="0.2">
      <c r="B301" s="258"/>
      <c r="D301" s="226" t="s">
        <v>160</v>
      </c>
      <c r="E301" s="260" t="s">
        <v>19</v>
      </c>
      <c r="F301" s="261" t="s">
        <v>455</v>
      </c>
      <c r="H301" s="260" t="s">
        <v>19</v>
      </c>
      <c r="L301" s="258"/>
      <c r="M301" s="262"/>
      <c r="T301" s="263"/>
      <c r="AT301" s="260" t="s">
        <v>160</v>
      </c>
      <c r="AU301" s="260" t="s">
        <v>83</v>
      </c>
      <c r="AV301" s="259" t="s">
        <v>81</v>
      </c>
      <c r="AW301" s="259" t="s">
        <v>35</v>
      </c>
      <c r="AX301" s="259" t="s">
        <v>73</v>
      </c>
      <c r="AY301" s="260" t="s">
        <v>118</v>
      </c>
    </row>
    <row r="302" spans="2:65" s="243" customFormat="1" x14ac:dyDescent="0.2">
      <c r="B302" s="242"/>
      <c r="D302" s="226" t="s">
        <v>160</v>
      </c>
      <c r="E302" s="244" t="s">
        <v>253</v>
      </c>
      <c r="F302" s="245" t="s">
        <v>456</v>
      </c>
      <c r="H302" s="246">
        <v>865</v>
      </c>
      <c r="L302" s="242"/>
      <c r="M302" s="247"/>
      <c r="T302" s="248"/>
      <c r="AT302" s="244" t="s">
        <v>160</v>
      </c>
      <c r="AU302" s="244" t="s">
        <v>83</v>
      </c>
      <c r="AV302" s="243" t="s">
        <v>83</v>
      </c>
      <c r="AW302" s="243" t="s">
        <v>35</v>
      </c>
      <c r="AX302" s="243" t="s">
        <v>81</v>
      </c>
      <c r="AY302" s="244" t="s">
        <v>118</v>
      </c>
    </row>
    <row r="303" spans="2:65" s="1" customFormat="1" ht="16.5" customHeight="1" x14ac:dyDescent="0.2">
      <c r="B303" s="21"/>
      <c r="C303" s="233" t="s">
        <v>463</v>
      </c>
      <c r="D303" s="233" t="s">
        <v>154</v>
      </c>
      <c r="E303" s="234" t="s">
        <v>464</v>
      </c>
      <c r="F303" s="235" t="s">
        <v>251</v>
      </c>
      <c r="G303" s="236" t="s">
        <v>147</v>
      </c>
      <c r="H303" s="237">
        <v>590</v>
      </c>
      <c r="I303" s="253"/>
      <c r="J303" s="238">
        <f>ROUND(I303*H303,2)</f>
        <v>0</v>
      </c>
      <c r="K303" s="235" t="s">
        <v>19</v>
      </c>
      <c r="L303" s="239"/>
      <c r="M303" s="240" t="s">
        <v>19</v>
      </c>
      <c r="N303" s="241" t="s">
        <v>44</v>
      </c>
      <c r="O303" s="222">
        <v>0</v>
      </c>
      <c r="P303" s="222">
        <f>O303*H303</f>
        <v>0</v>
      </c>
      <c r="Q303" s="222">
        <v>1E-3</v>
      </c>
      <c r="R303" s="222">
        <f>Q303*H303</f>
        <v>0.59</v>
      </c>
      <c r="S303" s="222">
        <v>0</v>
      </c>
      <c r="T303" s="223">
        <f>S303*H303</f>
        <v>0</v>
      </c>
      <c r="AR303" s="224" t="s">
        <v>157</v>
      </c>
      <c r="AT303" s="224" t="s">
        <v>154</v>
      </c>
      <c r="AU303" s="224" t="s">
        <v>83</v>
      </c>
      <c r="AY303" s="10" t="s">
        <v>118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0" t="s">
        <v>81</v>
      </c>
      <c r="BK303" s="225">
        <f>ROUND(I303*H303,2)</f>
        <v>0</v>
      </c>
      <c r="BL303" s="10" t="s">
        <v>122</v>
      </c>
      <c r="BM303" s="224" t="s">
        <v>465</v>
      </c>
    </row>
    <row r="304" spans="2:65" s="1" customFormat="1" x14ac:dyDescent="0.2">
      <c r="B304" s="21"/>
      <c r="D304" s="226" t="s">
        <v>124</v>
      </c>
      <c r="F304" s="227" t="s">
        <v>445</v>
      </c>
      <c r="L304" s="21"/>
      <c r="M304" s="228"/>
      <c r="T304" s="39"/>
      <c r="AT304" s="10" t="s">
        <v>124</v>
      </c>
      <c r="AU304" s="10" t="s">
        <v>83</v>
      </c>
    </row>
    <row r="305" spans="2:65" s="1" customFormat="1" ht="19.5" x14ac:dyDescent="0.2">
      <c r="B305" s="21"/>
      <c r="D305" s="226" t="s">
        <v>125</v>
      </c>
      <c r="F305" s="229" t="s">
        <v>462</v>
      </c>
      <c r="L305" s="21"/>
      <c r="M305" s="228"/>
      <c r="T305" s="39"/>
      <c r="AT305" s="10" t="s">
        <v>125</v>
      </c>
      <c r="AU305" s="10" t="s">
        <v>83</v>
      </c>
    </row>
    <row r="306" spans="2:65" s="259" customFormat="1" x14ac:dyDescent="0.2">
      <c r="B306" s="258"/>
      <c r="D306" s="226" t="s">
        <v>160</v>
      </c>
      <c r="E306" s="260" t="s">
        <v>19</v>
      </c>
      <c r="F306" s="261" t="s">
        <v>446</v>
      </c>
      <c r="H306" s="260" t="s">
        <v>19</v>
      </c>
      <c r="L306" s="258"/>
      <c r="M306" s="262"/>
      <c r="T306" s="263"/>
      <c r="AT306" s="260" t="s">
        <v>160</v>
      </c>
      <c r="AU306" s="260" t="s">
        <v>83</v>
      </c>
      <c r="AV306" s="259" t="s">
        <v>81</v>
      </c>
      <c r="AW306" s="259" t="s">
        <v>35</v>
      </c>
      <c r="AX306" s="259" t="s">
        <v>73</v>
      </c>
      <c r="AY306" s="260" t="s">
        <v>118</v>
      </c>
    </row>
    <row r="307" spans="2:65" s="243" customFormat="1" x14ac:dyDescent="0.2">
      <c r="B307" s="242"/>
      <c r="D307" s="226" t="s">
        <v>160</v>
      </c>
      <c r="E307" s="244" t="s">
        <v>250</v>
      </c>
      <c r="F307" s="245" t="s">
        <v>453</v>
      </c>
      <c r="H307" s="246">
        <v>590</v>
      </c>
      <c r="L307" s="242"/>
      <c r="M307" s="247"/>
      <c r="T307" s="248"/>
      <c r="AT307" s="244" t="s">
        <v>160</v>
      </c>
      <c r="AU307" s="244" t="s">
        <v>83</v>
      </c>
      <c r="AV307" s="243" t="s">
        <v>83</v>
      </c>
      <c r="AW307" s="243" t="s">
        <v>35</v>
      </c>
      <c r="AX307" s="243" t="s">
        <v>81</v>
      </c>
      <c r="AY307" s="244" t="s">
        <v>118</v>
      </c>
    </row>
    <row r="308" spans="2:65" s="1" customFormat="1" ht="21.75" customHeight="1" x14ac:dyDescent="0.2">
      <c r="B308" s="21"/>
      <c r="C308" s="214" t="s">
        <v>157</v>
      </c>
      <c r="D308" s="214" t="s">
        <v>119</v>
      </c>
      <c r="E308" s="215" t="s">
        <v>466</v>
      </c>
      <c r="F308" s="216" t="s">
        <v>467</v>
      </c>
      <c r="G308" s="217" t="s">
        <v>206</v>
      </c>
      <c r="H308" s="218">
        <v>1.5880000000000001</v>
      </c>
      <c r="I308" s="252"/>
      <c r="J308" s="219">
        <f>ROUND(I308*H308,2)</f>
        <v>0</v>
      </c>
      <c r="K308" s="216" t="s">
        <v>148</v>
      </c>
      <c r="L308" s="21"/>
      <c r="M308" s="220" t="s">
        <v>19</v>
      </c>
      <c r="N308" s="221" t="s">
        <v>44</v>
      </c>
      <c r="O308" s="222">
        <v>4.1529999999999996</v>
      </c>
      <c r="P308" s="222">
        <f>O308*H308</f>
        <v>6.594964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AR308" s="224" t="s">
        <v>122</v>
      </c>
      <c r="AT308" s="224" t="s">
        <v>119</v>
      </c>
      <c r="AU308" s="224" t="s">
        <v>83</v>
      </c>
      <c r="AY308" s="10" t="s">
        <v>118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0" t="s">
        <v>81</v>
      </c>
      <c r="BK308" s="225">
        <f>ROUND(I308*H308,2)</f>
        <v>0</v>
      </c>
      <c r="BL308" s="10" t="s">
        <v>122</v>
      </c>
      <c r="BM308" s="224" t="s">
        <v>468</v>
      </c>
    </row>
    <row r="309" spans="2:65" s="1" customFormat="1" ht="19.5" x14ac:dyDescent="0.2">
      <c r="B309" s="21"/>
      <c r="D309" s="226" t="s">
        <v>124</v>
      </c>
      <c r="F309" s="227" t="s">
        <v>469</v>
      </c>
      <c r="L309" s="21"/>
      <c r="M309" s="228"/>
      <c r="T309" s="39"/>
      <c r="AT309" s="10" t="s">
        <v>124</v>
      </c>
      <c r="AU309" s="10" t="s">
        <v>83</v>
      </c>
    </row>
    <row r="310" spans="2:65" s="1" customFormat="1" x14ac:dyDescent="0.2">
      <c r="B310" s="21"/>
      <c r="D310" s="232" t="s">
        <v>151</v>
      </c>
      <c r="F310" s="74" t="s">
        <v>470</v>
      </c>
      <c r="L310" s="21"/>
      <c r="M310" s="228"/>
      <c r="T310" s="39"/>
      <c r="AT310" s="10" t="s">
        <v>151</v>
      </c>
      <c r="AU310" s="10" t="s">
        <v>83</v>
      </c>
    </row>
    <row r="311" spans="2:65" s="1" customFormat="1" ht="16.5" customHeight="1" x14ac:dyDescent="0.2">
      <c r="B311" s="21"/>
      <c r="C311" s="214" t="s">
        <v>471</v>
      </c>
      <c r="D311" s="214" t="s">
        <v>119</v>
      </c>
      <c r="E311" s="215" t="s">
        <v>472</v>
      </c>
      <c r="F311" s="216" t="s">
        <v>473</v>
      </c>
      <c r="G311" s="217" t="s">
        <v>206</v>
      </c>
      <c r="H311" s="218">
        <v>1.5880000000000001</v>
      </c>
      <c r="I311" s="252"/>
      <c r="J311" s="219">
        <f>ROUND(I311*H311,2)</f>
        <v>0</v>
      </c>
      <c r="K311" s="216" t="s">
        <v>148</v>
      </c>
      <c r="L311" s="21"/>
      <c r="M311" s="220" t="s">
        <v>19</v>
      </c>
      <c r="N311" s="221" t="s">
        <v>44</v>
      </c>
      <c r="O311" s="222">
        <v>1.2729999999999999</v>
      </c>
      <c r="P311" s="222">
        <f>O311*H311</f>
        <v>2.0215239999999999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AR311" s="224" t="s">
        <v>122</v>
      </c>
      <c r="AT311" s="224" t="s">
        <v>119</v>
      </c>
      <c r="AU311" s="224" t="s">
        <v>83</v>
      </c>
      <c r="AY311" s="10" t="s">
        <v>118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0" t="s">
        <v>81</v>
      </c>
      <c r="BK311" s="225">
        <f>ROUND(I311*H311,2)</f>
        <v>0</v>
      </c>
      <c r="BL311" s="10" t="s">
        <v>122</v>
      </c>
      <c r="BM311" s="224" t="s">
        <v>474</v>
      </c>
    </row>
    <row r="312" spans="2:65" s="1" customFormat="1" ht="19.5" x14ac:dyDescent="0.2">
      <c r="B312" s="21"/>
      <c r="D312" s="226" t="s">
        <v>124</v>
      </c>
      <c r="F312" s="227" t="s">
        <v>475</v>
      </c>
      <c r="L312" s="21"/>
      <c r="M312" s="228"/>
      <c r="T312" s="39"/>
      <c r="AT312" s="10" t="s">
        <v>124</v>
      </c>
      <c r="AU312" s="10" t="s">
        <v>83</v>
      </c>
    </row>
    <row r="313" spans="2:65" s="1" customFormat="1" x14ac:dyDescent="0.2">
      <c r="B313" s="21"/>
      <c r="D313" s="232" t="s">
        <v>151</v>
      </c>
      <c r="F313" s="74" t="s">
        <v>476</v>
      </c>
      <c r="L313" s="21"/>
      <c r="M313" s="228"/>
      <c r="T313" s="39"/>
      <c r="AT313" s="10" t="s">
        <v>151</v>
      </c>
      <c r="AU313" s="10" t="s">
        <v>83</v>
      </c>
    </row>
    <row r="314" spans="2:65" s="205" customFormat="1" ht="22.9" customHeight="1" x14ac:dyDescent="0.2">
      <c r="B314" s="204"/>
      <c r="D314" s="206" t="s">
        <v>72</v>
      </c>
      <c r="E314" s="230" t="s">
        <v>477</v>
      </c>
      <c r="F314" s="230" t="s">
        <v>478</v>
      </c>
      <c r="J314" s="231">
        <f>BK314</f>
        <v>0</v>
      </c>
      <c r="L314" s="204"/>
      <c r="M314" s="209"/>
      <c r="P314" s="210">
        <f>SUM(P315:P387)</f>
        <v>167.11783799999998</v>
      </c>
      <c r="R314" s="210">
        <f>SUM(R315:R387)</f>
        <v>2.6540399999999997</v>
      </c>
      <c r="T314" s="211">
        <f>SUM(T315:T387)</f>
        <v>0</v>
      </c>
      <c r="AR314" s="206" t="s">
        <v>83</v>
      </c>
      <c r="AT314" s="212" t="s">
        <v>72</v>
      </c>
      <c r="AU314" s="212" t="s">
        <v>81</v>
      </c>
      <c r="AY314" s="206" t="s">
        <v>118</v>
      </c>
      <c r="BK314" s="213">
        <f>SUM(BK315:BK387)</f>
        <v>0</v>
      </c>
    </row>
    <row r="315" spans="2:65" s="1" customFormat="1" ht="16.5" customHeight="1" x14ac:dyDescent="0.2">
      <c r="B315" s="21"/>
      <c r="C315" s="214" t="s">
        <v>479</v>
      </c>
      <c r="D315" s="214" t="s">
        <v>119</v>
      </c>
      <c r="E315" s="215" t="s">
        <v>480</v>
      </c>
      <c r="F315" s="216" t="s">
        <v>481</v>
      </c>
      <c r="G315" s="217" t="s">
        <v>243</v>
      </c>
      <c r="H315" s="218">
        <v>120</v>
      </c>
      <c r="I315" s="252"/>
      <c r="J315" s="219">
        <f>ROUND(I315*H315,2)</f>
        <v>0</v>
      </c>
      <c r="K315" s="216" t="s">
        <v>148</v>
      </c>
      <c r="L315" s="21"/>
      <c r="M315" s="220" t="s">
        <v>19</v>
      </c>
      <c r="N315" s="221" t="s">
        <v>44</v>
      </c>
      <c r="O315" s="222">
        <v>0.41499999999999998</v>
      </c>
      <c r="P315" s="222">
        <f>O315*H315</f>
        <v>49.8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AR315" s="224" t="s">
        <v>122</v>
      </c>
      <c r="AT315" s="224" t="s">
        <v>119</v>
      </c>
      <c r="AU315" s="224" t="s">
        <v>83</v>
      </c>
      <c r="AY315" s="10" t="s">
        <v>118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0" t="s">
        <v>81</v>
      </c>
      <c r="BK315" s="225">
        <f>ROUND(I315*H315,2)</f>
        <v>0</v>
      </c>
      <c r="BL315" s="10" t="s">
        <v>122</v>
      </c>
      <c r="BM315" s="224" t="s">
        <v>482</v>
      </c>
    </row>
    <row r="316" spans="2:65" s="1" customFormat="1" x14ac:dyDescent="0.2">
      <c r="B316" s="21"/>
      <c r="D316" s="226" t="s">
        <v>124</v>
      </c>
      <c r="F316" s="227" t="s">
        <v>483</v>
      </c>
      <c r="L316" s="21"/>
      <c r="M316" s="228"/>
      <c r="T316" s="39"/>
      <c r="AT316" s="10" t="s">
        <v>124</v>
      </c>
      <c r="AU316" s="10" t="s">
        <v>83</v>
      </c>
    </row>
    <row r="317" spans="2:65" s="1" customFormat="1" x14ac:dyDescent="0.2">
      <c r="B317" s="21"/>
      <c r="D317" s="232" t="s">
        <v>151</v>
      </c>
      <c r="F317" s="74" t="s">
        <v>484</v>
      </c>
      <c r="L317" s="21"/>
      <c r="M317" s="228"/>
      <c r="T317" s="39"/>
      <c r="AT317" s="10" t="s">
        <v>151</v>
      </c>
      <c r="AU317" s="10" t="s">
        <v>83</v>
      </c>
    </row>
    <row r="318" spans="2:65" s="259" customFormat="1" x14ac:dyDescent="0.2">
      <c r="B318" s="258"/>
      <c r="D318" s="226" t="s">
        <v>160</v>
      </c>
      <c r="E318" s="260" t="s">
        <v>19</v>
      </c>
      <c r="F318" s="261" t="s">
        <v>281</v>
      </c>
      <c r="H318" s="260" t="s">
        <v>19</v>
      </c>
      <c r="L318" s="258"/>
      <c r="M318" s="262"/>
      <c r="T318" s="263"/>
      <c r="AT318" s="260" t="s">
        <v>160</v>
      </c>
      <c r="AU318" s="260" t="s">
        <v>83</v>
      </c>
      <c r="AV318" s="259" t="s">
        <v>81</v>
      </c>
      <c r="AW318" s="259" t="s">
        <v>35</v>
      </c>
      <c r="AX318" s="259" t="s">
        <v>73</v>
      </c>
      <c r="AY318" s="260" t="s">
        <v>118</v>
      </c>
    </row>
    <row r="319" spans="2:65" s="243" customFormat="1" x14ac:dyDescent="0.2">
      <c r="B319" s="242"/>
      <c r="D319" s="226" t="s">
        <v>160</v>
      </c>
      <c r="E319" s="244" t="s">
        <v>19</v>
      </c>
      <c r="F319" s="245" t="s">
        <v>424</v>
      </c>
      <c r="H319" s="246">
        <v>70</v>
      </c>
      <c r="L319" s="242"/>
      <c r="M319" s="247"/>
      <c r="T319" s="248"/>
      <c r="AT319" s="244" t="s">
        <v>160</v>
      </c>
      <c r="AU319" s="244" t="s">
        <v>83</v>
      </c>
      <c r="AV319" s="243" t="s">
        <v>83</v>
      </c>
      <c r="AW319" s="243" t="s">
        <v>35</v>
      </c>
      <c r="AX319" s="243" t="s">
        <v>73</v>
      </c>
      <c r="AY319" s="244" t="s">
        <v>118</v>
      </c>
    </row>
    <row r="320" spans="2:65" s="243" customFormat="1" x14ac:dyDescent="0.2">
      <c r="B320" s="242"/>
      <c r="D320" s="226" t="s">
        <v>160</v>
      </c>
      <c r="E320" s="244" t="s">
        <v>19</v>
      </c>
      <c r="F320" s="245" t="s">
        <v>425</v>
      </c>
      <c r="H320" s="246">
        <v>50</v>
      </c>
      <c r="L320" s="242"/>
      <c r="M320" s="247"/>
      <c r="T320" s="248"/>
      <c r="AT320" s="244" t="s">
        <v>160</v>
      </c>
      <c r="AU320" s="244" t="s">
        <v>83</v>
      </c>
      <c r="AV320" s="243" t="s">
        <v>83</v>
      </c>
      <c r="AW320" s="243" t="s">
        <v>35</v>
      </c>
      <c r="AX320" s="243" t="s">
        <v>73</v>
      </c>
      <c r="AY320" s="244" t="s">
        <v>118</v>
      </c>
    </row>
    <row r="321" spans="2:65" s="265" customFormat="1" x14ac:dyDescent="0.2">
      <c r="B321" s="264"/>
      <c r="D321" s="226" t="s">
        <v>160</v>
      </c>
      <c r="E321" s="266" t="s">
        <v>244</v>
      </c>
      <c r="F321" s="267" t="s">
        <v>321</v>
      </c>
      <c r="H321" s="268">
        <v>120</v>
      </c>
      <c r="L321" s="264"/>
      <c r="M321" s="269"/>
      <c r="T321" s="270"/>
      <c r="AT321" s="266" t="s">
        <v>160</v>
      </c>
      <c r="AU321" s="266" t="s">
        <v>83</v>
      </c>
      <c r="AV321" s="265" t="s">
        <v>133</v>
      </c>
      <c r="AW321" s="265" t="s">
        <v>35</v>
      </c>
      <c r="AX321" s="265" t="s">
        <v>81</v>
      </c>
      <c r="AY321" s="266" t="s">
        <v>118</v>
      </c>
    </row>
    <row r="322" spans="2:65" s="1" customFormat="1" ht="16.5" customHeight="1" x14ac:dyDescent="0.2">
      <c r="B322" s="21"/>
      <c r="C322" s="233" t="s">
        <v>485</v>
      </c>
      <c r="D322" s="233" t="s">
        <v>154</v>
      </c>
      <c r="E322" s="234" t="s">
        <v>486</v>
      </c>
      <c r="F322" s="235" t="s">
        <v>487</v>
      </c>
      <c r="G322" s="236" t="s">
        <v>206</v>
      </c>
      <c r="H322" s="237">
        <v>2.4</v>
      </c>
      <c r="I322" s="253"/>
      <c r="J322" s="238">
        <f>ROUND(I322*H322,2)</f>
        <v>0</v>
      </c>
      <c r="K322" s="235" t="s">
        <v>148</v>
      </c>
      <c r="L322" s="239"/>
      <c r="M322" s="240" t="s">
        <v>19</v>
      </c>
      <c r="N322" s="241" t="s">
        <v>44</v>
      </c>
      <c r="O322" s="222">
        <v>0</v>
      </c>
      <c r="P322" s="222">
        <f>O322*H322</f>
        <v>0</v>
      </c>
      <c r="Q322" s="222">
        <v>1</v>
      </c>
      <c r="R322" s="222">
        <f>Q322*H322</f>
        <v>2.4</v>
      </c>
      <c r="S322" s="222">
        <v>0</v>
      </c>
      <c r="T322" s="223">
        <f>S322*H322</f>
        <v>0</v>
      </c>
      <c r="AR322" s="224" t="s">
        <v>157</v>
      </c>
      <c r="AT322" s="224" t="s">
        <v>154</v>
      </c>
      <c r="AU322" s="224" t="s">
        <v>83</v>
      </c>
      <c r="AY322" s="10" t="s">
        <v>118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0" t="s">
        <v>81</v>
      </c>
      <c r="BK322" s="225">
        <f>ROUND(I322*H322,2)</f>
        <v>0</v>
      </c>
      <c r="BL322" s="10" t="s">
        <v>122</v>
      </c>
      <c r="BM322" s="224" t="s">
        <v>488</v>
      </c>
    </row>
    <row r="323" spans="2:65" s="1" customFormat="1" x14ac:dyDescent="0.2">
      <c r="B323" s="21"/>
      <c r="D323" s="226" t="s">
        <v>124</v>
      </c>
      <c r="F323" s="227" t="s">
        <v>487</v>
      </c>
      <c r="L323" s="21"/>
      <c r="M323" s="228"/>
      <c r="T323" s="39"/>
      <c r="AT323" s="10" t="s">
        <v>124</v>
      </c>
      <c r="AU323" s="10" t="s">
        <v>83</v>
      </c>
    </row>
    <row r="324" spans="2:65" s="243" customFormat="1" x14ac:dyDescent="0.2">
      <c r="B324" s="242"/>
      <c r="D324" s="226" t="s">
        <v>160</v>
      </c>
      <c r="E324" s="244" t="s">
        <v>19</v>
      </c>
      <c r="F324" s="245" t="s">
        <v>244</v>
      </c>
      <c r="H324" s="246">
        <v>120</v>
      </c>
      <c r="L324" s="242"/>
      <c r="M324" s="247"/>
      <c r="T324" s="248"/>
      <c r="AT324" s="244" t="s">
        <v>160</v>
      </c>
      <c r="AU324" s="244" t="s">
        <v>83</v>
      </c>
      <c r="AV324" s="243" t="s">
        <v>83</v>
      </c>
      <c r="AW324" s="243" t="s">
        <v>35</v>
      </c>
      <c r="AX324" s="243" t="s">
        <v>81</v>
      </c>
      <c r="AY324" s="244" t="s">
        <v>118</v>
      </c>
    </row>
    <row r="325" spans="2:65" s="1" customFormat="1" x14ac:dyDescent="0.2">
      <c r="B325" s="21"/>
      <c r="D325" s="226" t="s">
        <v>279</v>
      </c>
      <c r="F325" s="255" t="s">
        <v>423</v>
      </c>
      <c r="L325" s="21"/>
      <c r="M325" s="228"/>
      <c r="T325" s="39"/>
      <c r="AU325" s="10" t="s">
        <v>83</v>
      </c>
    </row>
    <row r="326" spans="2:65" s="1" customFormat="1" x14ac:dyDescent="0.2">
      <c r="B326" s="21"/>
      <c r="D326" s="226" t="s">
        <v>279</v>
      </c>
      <c r="F326" s="256" t="s">
        <v>281</v>
      </c>
      <c r="H326" s="257">
        <v>0</v>
      </c>
      <c r="L326" s="21"/>
      <c r="M326" s="228"/>
      <c r="T326" s="39"/>
      <c r="AU326" s="10" t="s">
        <v>83</v>
      </c>
    </row>
    <row r="327" spans="2:65" s="1" customFormat="1" x14ac:dyDescent="0.2">
      <c r="B327" s="21"/>
      <c r="D327" s="226" t="s">
        <v>279</v>
      </c>
      <c r="F327" s="256" t="s">
        <v>424</v>
      </c>
      <c r="H327" s="257">
        <v>70</v>
      </c>
      <c r="L327" s="21"/>
      <c r="M327" s="228"/>
      <c r="T327" s="39"/>
      <c r="AU327" s="10" t="s">
        <v>83</v>
      </c>
    </row>
    <row r="328" spans="2:65" s="1" customFormat="1" x14ac:dyDescent="0.2">
      <c r="B328" s="21"/>
      <c r="D328" s="226" t="s">
        <v>279</v>
      </c>
      <c r="F328" s="256" t="s">
        <v>425</v>
      </c>
      <c r="H328" s="257">
        <v>50</v>
      </c>
      <c r="L328" s="21"/>
      <c r="M328" s="228"/>
      <c r="T328" s="39"/>
      <c r="AU328" s="10" t="s">
        <v>83</v>
      </c>
    </row>
    <row r="329" spans="2:65" s="1" customFormat="1" x14ac:dyDescent="0.2">
      <c r="B329" s="21"/>
      <c r="D329" s="226" t="s">
        <v>279</v>
      </c>
      <c r="F329" s="256" t="s">
        <v>321</v>
      </c>
      <c r="H329" s="257">
        <v>120</v>
      </c>
      <c r="L329" s="21"/>
      <c r="M329" s="228"/>
      <c r="T329" s="39"/>
      <c r="AU329" s="10" t="s">
        <v>83</v>
      </c>
    </row>
    <row r="330" spans="2:65" s="243" customFormat="1" x14ac:dyDescent="0.2">
      <c r="B330" s="242"/>
      <c r="D330" s="226" t="s">
        <v>160</v>
      </c>
      <c r="F330" s="245" t="s">
        <v>489</v>
      </c>
      <c r="H330" s="246">
        <v>2.4</v>
      </c>
      <c r="L330" s="242"/>
      <c r="M330" s="247"/>
      <c r="T330" s="248"/>
      <c r="AT330" s="244" t="s">
        <v>160</v>
      </c>
      <c r="AU330" s="244" t="s">
        <v>83</v>
      </c>
      <c r="AV330" s="243" t="s">
        <v>83</v>
      </c>
      <c r="AW330" s="243" t="s">
        <v>4</v>
      </c>
      <c r="AX330" s="243" t="s">
        <v>81</v>
      </c>
      <c r="AY330" s="244" t="s">
        <v>118</v>
      </c>
    </row>
    <row r="331" spans="2:65" s="1" customFormat="1" ht="16.5" customHeight="1" x14ac:dyDescent="0.2">
      <c r="B331" s="21"/>
      <c r="C331" s="214" t="s">
        <v>490</v>
      </c>
      <c r="D331" s="214" t="s">
        <v>119</v>
      </c>
      <c r="E331" s="215" t="s">
        <v>491</v>
      </c>
      <c r="F331" s="216" t="s">
        <v>492</v>
      </c>
      <c r="G331" s="217" t="s">
        <v>243</v>
      </c>
      <c r="H331" s="218">
        <v>120</v>
      </c>
      <c r="I331" s="252"/>
      <c r="J331" s="219">
        <f>ROUND(I331*H331,2)</f>
        <v>0</v>
      </c>
      <c r="K331" s="216" t="s">
        <v>148</v>
      </c>
      <c r="L331" s="21"/>
      <c r="M331" s="220" t="s">
        <v>19</v>
      </c>
      <c r="N331" s="221" t="s">
        <v>44</v>
      </c>
      <c r="O331" s="222">
        <v>0.219</v>
      </c>
      <c r="P331" s="222">
        <f>O331*H331</f>
        <v>26.28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AR331" s="224" t="s">
        <v>122</v>
      </c>
      <c r="AT331" s="224" t="s">
        <v>119</v>
      </c>
      <c r="AU331" s="224" t="s">
        <v>83</v>
      </c>
      <c r="AY331" s="10" t="s">
        <v>118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0" t="s">
        <v>81</v>
      </c>
      <c r="BK331" s="225">
        <f>ROUND(I331*H331,2)</f>
        <v>0</v>
      </c>
      <c r="BL331" s="10" t="s">
        <v>122</v>
      </c>
      <c r="BM331" s="224" t="s">
        <v>493</v>
      </c>
    </row>
    <row r="332" spans="2:65" s="1" customFormat="1" x14ac:dyDescent="0.2">
      <c r="B332" s="21"/>
      <c r="D332" s="226" t="s">
        <v>124</v>
      </c>
      <c r="F332" s="227" t="s">
        <v>494</v>
      </c>
      <c r="L332" s="21"/>
      <c r="M332" s="228"/>
      <c r="T332" s="39"/>
      <c r="AT332" s="10" t="s">
        <v>124</v>
      </c>
      <c r="AU332" s="10" t="s">
        <v>83</v>
      </c>
    </row>
    <row r="333" spans="2:65" s="1" customFormat="1" x14ac:dyDescent="0.2">
      <c r="B333" s="21"/>
      <c r="D333" s="232" t="s">
        <v>151</v>
      </c>
      <c r="F333" s="74" t="s">
        <v>495</v>
      </c>
      <c r="L333" s="21"/>
      <c r="M333" s="228"/>
      <c r="T333" s="39"/>
      <c r="AT333" s="10" t="s">
        <v>151</v>
      </c>
      <c r="AU333" s="10" t="s">
        <v>83</v>
      </c>
    </row>
    <row r="334" spans="2:65" s="243" customFormat="1" x14ac:dyDescent="0.2">
      <c r="B334" s="242"/>
      <c r="D334" s="226" t="s">
        <v>160</v>
      </c>
      <c r="E334" s="244" t="s">
        <v>19</v>
      </c>
      <c r="F334" s="245" t="s">
        <v>244</v>
      </c>
      <c r="H334" s="246">
        <v>120</v>
      </c>
      <c r="L334" s="242"/>
      <c r="M334" s="247"/>
      <c r="T334" s="248"/>
      <c r="AT334" s="244" t="s">
        <v>160</v>
      </c>
      <c r="AU334" s="244" t="s">
        <v>83</v>
      </c>
      <c r="AV334" s="243" t="s">
        <v>83</v>
      </c>
      <c r="AW334" s="243" t="s">
        <v>35</v>
      </c>
      <c r="AX334" s="243" t="s">
        <v>81</v>
      </c>
      <c r="AY334" s="244" t="s">
        <v>118</v>
      </c>
    </row>
    <row r="335" spans="2:65" s="1" customFormat="1" x14ac:dyDescent="0.2">
      <c r="B335" s="21"/>
      <c r="D335" s="226" t="s">
        <v>279</v>
      </c>
      <c r="F335" s="255" t="s">
        <v>423</v>
      </c>
      <c r="L335" s="21"/>
      <c r="M335" s="228"/>
      <c r="T335" s="39"/>
      <c r="AU335" s="10" t="s">
        <v>83</v>
      </c>
    </row>
    <row r="336" spans="2:65" s="1" customFormat="1" x14ac:dyDescent="0.2">
      <c r="B336" s="21"/>
      <c r="D336" s="226" t="s">
        <v>279</v>
      </c>
      <c r="F336" s="256" t="s">
        <v>281</v>
      </c>
      <c r="H336" s="257">
        <v>0</v>
      </c>
      <c r="L336" s="21"/>
      <c r="M336" s="228"/>
      <c r="T336" s="39"/>
      <c r="AU336" s="10" t="s">
        <v>83</v>
      </c>
    </row>
    <row r="337" spans="2:65" s="1" customFormat="1" x14ac:dyDescent="0.2">
      <c r="B337" s="21"/>
      <c r="D337" s="226" t="s">
        <v>279</v>
      </c>
      <c r="F337" s="256" t="s">
        <v>424</v>
      </c>
      <c r="H337" s="257">
        <v>70</v>
      </c>
      <c r="L337" s="21"/>
      <c r="M337" s="228"/>
      <c r="T337" s="39"/>
      <c r="AU337" s="10" t="s">
        <v>83</v>
      </c>
    </row>
    <row r="338" spans="2:65" s="1" customFormat="1" x14ac:dyDescent="0.2">
      <c r="B338" s="21"/>
      <c r="D338" s="226" t="s">
        <v>279</v>
      </c>
      <c r="F338" s="256" t="s">
        <v>425</v>
      </c>
      <c r="H338" s="257">
        <v>50</v>
      </c>
      <c r="L338" s="21"/>
      <c r="M338" s="228"/>
      <c r="T338" s="39"/>
      <c r="AU338" s="10" t="s">
        <v>83</v>
      </c>
    </row>
    <row r="339" spans="2:65" s="1" customFormat="1" x14ac:dyDescent="0.2">
      <c r="B339" s="21"/>
      <c r="D339" s="226" t="s">
        <v>279</v>
      </c>
      <c r="F339" s="256" t="s">
        <v>321</v>
      </c>
      <c r="H339" s="257">
        <v>120</v>
      </c>
      <c r="L339" s="21"/>
      <c r="M339" s="228"/>
      <c r="T339" s="39"/>
      <c r="AU339" s="10" t="s">
        <v>83</v>
      </c>
    </row>
    <row r="340" spans="2:65" s="1" customFormat="1" ht="16.5" customHeight="1" x14ac:dyDescent="0.2">
      <c r="B340" s="21"/>
      <c r="C340" s="233" t="s">
        <v>496</v>
      </c>
      <c r="D340" s="233" t="s">
        <v>154</v>
      </c>
      <c r="E340" s="234" t="s">
        <v>497</v>
      </c>
      <c r="F340" s="235" t="s">
        <v>498</v>
      </c>
      <c r="G340" s="236" t="s">
        <v>147</v>
      </c>
      <c r="H340" s="237">
        <v>84.84</v>
      </c>
      <c r="I340" s="253"/>
      <c r="J340" s="238">
        <f>ROUND(I340*H340,2)</f>
        <v>0</v>
      </c>
      <c r="K340" s="235" t="s">
        <v>148</v>
      </c>
      <c r="L340" s="239"/>
      <c r="M340" s="240" t="s">
        <v>19</v>
      </c>
      <c r="N340" s="241" t="s">
        <v>44</v>
      </c>
      <c r="O340" s="222">
        <v>0</v>
      </c>
      <c r="P340" s="222">
        <f>O340*H340</f>
        <v>0</v>
      </c>
      <c r="Q340" s="222">
        <v>1E-3</v>
      </c>
      <c r="R340" s="222">
        <f>Q340*H340</f>
        <v>8.4839999999999999E-2</v>
      </c>
      <c r="S340" s="222">
        <v>0</v>
      </c>
      <c r="T340" s="223">
        <f>S340*H340</f>
        <v>0</v>
      </c>
      <c r="AR340" s="224" t="s">
        <v>157</v>
      </c>
      <c r="AT340" s="224" t="s">
        <v>154</v>
      </c>
      <c r="AU340" s="224" t="s">
        <v>83</v>
      </c>
      <c r="AY340" s="10" t="s">
        <v>118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0" t="s">
        <v>81</v>
      </c>
      <c r="BK340" s="225">
        <f>ROUND(I340*H340,2)</f>
        <v>0</v>
      </c>
      <c r="BL340" s="10" t="s">
        <v>122</v>
      </c>
      <c r="BM340" s="224" t="s">
        <v>499</v>
      </c>
    </row>
    <row r="341" spans="2:65" s="1" customFormat="1" x14ac:dyDescent="0.2">
      <c r="B341" s="21"/>
      <c r="D341" s="226" t="s">
        <v>124</v>
      </c>
      <c r="F341" s="227" t="s">
        <v>498</v>
      </c>
      <c r="L341" s="21"/>
      <c r="M341" s="228"/>
      <c r="T341" s="39"/>
      <c r="AT341" s="10" t="s">
        <v>124</v>
      </c>
      <c r="AU341" s="10" t="s">
        <v>83</v>
      </c>
    </row>
    <row r="342" spans="2:65" s="259" customFormat="1" x14ac:dyDescent="0.2">
      <c r="B342" s="258"/>
      <c r="D342" s="226" t="s">
        <v>160</v>
      </c>
      <c r="E342" s="260" t="s">
        <v>19</v>
      </c>
      <c r="F342" s="261" t="s">
        <v>500</v>
      </c>
      <c r="H342" s="260" t="s">
        <v>19</v>
      </c>
      <c r="L342" s="258"/>
      <c r="M342" s="262"/>
      <c r="T342" s="263"/>
      <c r="AT342" s="260" t="s">
        <v>160</v>
      </c>
      <c r="AU342" s="260" t="s">
        <v>83</v>
      </c>
      <c r="AV342" s="259" t="s">
        <v>81</v>
      </c>
      <c r="AW342" s="259" t="s">
        <v>35</v>
      </c>
      <c r="AX342" s="259" t="s">
        <v>73</v>
      </c>
      <c r="AY342" s="260" t="s">
        <v>118</v>
      </c>
    </row>
    <row r="343" spans="2:65" s="243" customFormat="1" x14ac:dyDescent="0.2">
      <c r="B343" s="242"/>
      <c r="D343" s="226" t="s">
        <v>160</v>
      </c>
      <c r="E343" s="244" t="s">
        <v>19</v>
      </c>
      <c r="F343" s="245" t="s">
        <v>244</v>
      </c>
      <c r="H343" s="246">
        <v>120</v>
      </c>
      <c r="L343" s="242"/>
      <c r="M343" s="247"/>
      <c r="T343" s="248"/>
      <c r="AT343" s="244" t="s">
        <v>160</v>
      </c>
      <c r="AU343" s="244" t="s">
        <v>83</v>
      </c>
      <c r="AV343" s="243" t="s">
        <v>83</v>
      </c>
      <c r="AW343" s="243" t="s">
        <v>35</v>
      </c>
      <c r="AX343" s="243" t="s">
        <v>81</v>
      </c>
      <c r="AY343" s="244" t="s">
        <v>118</v>
      </c>
    </row>
    <row r="344" spans="2:65" s="1" customFormat="1" x14ac:dyDescent="0.2">
      <c r="B344" s="21"/>
      <c r="D344" s="226" t="s">
        <v>279</v>
      </c>
      <c r="F344" s="255" t="s">
        <v>423</v>
      </c>
      <c r="L344" s="21"/>
      <c r="M344" s="228"/>
      <c r="T344" s="39"/>
      <c r="AU344" s="10" t="s">
        <v>83</v>
      </c>
    </row>
    <row r="345" spans="2:65" s="1" customFormat="1" x14ac:dyDescent="0.2">
      <c r="B345" s="21"/>
      <c r="D345" s="226" t="s">
        <v>279</v>
      </c>
      <c r="F345" s="256" t="s">
        <v>281</v>
      </c>
      <c r="H345" s="257">
        <v>0</v>
      </c>
      <c r="L345" s="21"/>
      <c r="M345" s="228"/>
      <c r="T345" s="39"/>
      <c r="AU345" s="10" t="s">
        <v>83</v>
      </c>
    </row>
    <row r="346" spans="2:65" s="1" customFormat="1" x14ac:dyDescent="0.2">
      <c r="B346" s="21"/>
      <c r="D346" s="226" t="s">
        <v>279</v>
      </c>
      <c r="F346" s="256" t="s">
        <v>424</v>
      </c>
      <c r="H346" s="257">
        <v>70</v>
      </c>
      <c r="L346" s="21"/>
      <c r="M346" s="228"/>
      <c r="T346" s="39"/>
      <c r="AU346" s="10" t="s">
        <v>83</v>
      </c>
    </row>
    <row r="347" spans="2:65" s="1" customFormat="1" x14ac:dyDescent="0.2">
      <c r="B347" s="21"/>
      <c r="D347" s="226" t="s">
        <v>279</v>
      </c>
      <c r="F347" s="256" t="s">
        <v>425</v>
      </c>
      <c r="H347" s="257">
        <v>50</v>
      </c>
      <c r="L347" s="21"/>
      <c r="M347" s="228"/>
      <c r="T347" s="39"/>
      <c r="AU347" s="10" t="s">
        <v>83</v>
      </c>
    </row>
    <row r="348" spans="2:65" s="1" customFormat="1" x14ac:dyDescent="0.2">
      <c r="B348" s="21"/>
      <c r="D348" s="226" t="s">
        <v>279</v>
      </c>
      <c r="F348" s="256" t="s">
        <v>321</v>
      </c>
      <c r="H348" s="257">
        <v>120</v>
      </c>
      <c r="L348" s="21"/>
      <c r="M348" s="228"/>
      <c r="T348" s="39"/>
      <c r="AU348" s="10" t="s">
        <v>83</v>
      </c>
    </row>
    <row r="349" spans="2:65" s="243" customFormat="1" x14ac:dyDescent="0.2">
      <c r="B349" s="242"/>
      <c r="D349" s="226" t="s">
        <v>160</v>
      </c>
      <c r="F349" s="245" t="s">
        <v>501</v>
      </c>
      <c r="H349" s="246">
        <v>84.84</v>
      </c>
      <c r="L349" s="242"/>
      <c r="M349" s="247"/>
      <c r="T349" s="248"/>
      <c r="AT349" s="244" t="s">
        <v>160</v>
      </c>
      <c r="AU349" s="244" t="s">
        <v>83</v>
      </c>
      <c r="AV349" s="243" t="s">
        <v>83</v>
      </c>
      <c r="AW349" s="243" t="s">
        <v>4</v>
      </c>
      <c r="AX349" s="243" t="s">
        <v>81</v>
      </c>
      <c r="AY349" s="244" t="s">
        <v>118</v>
      </c>
    </row>
    <row r="350" spans="2:65" s="1" customFormat="1" ht="16.5" customHeight="1" x14ac:dyDescent="0.2">
      <c r="B350" s="21"/>
      <c r="C350" s="214" t="s">
        <v>502</v>
      </c>
      <c r="D350" s="214" t="s">
        <v>119</v>
      </c>
      <c r="E350" s="215" t="s">
        <v>503</v>
      </c>
      <c r="F350" s="216" t="s">
        <v>504</v>
      </c>
      <c r="G350" s="217" t="s">
        <v>243</v>
      </c>
      <c r="H350" s="218">
        <v>240</v>
      </c>
      <c r="I350" s="252"/>
      <c r="J350" s="219">
        <f>ROUND(I350*H350,2)</f>
        <v>0</v>
      </c>
      <c r="K350" s="216" t="s">
        <v>19</v>
      </c>
      <c r="L350" s="21"/>
      <c r="M350" s="220" t="s">
        <v>19</v>
      </c>
      <c r="N350" s="221" t="s">
        <v>44</v>
      </c>
      <c r="O350" s="222">
        <v>0.216</v>
      </c>
      <c r="P350" s="222">
        <f>O350*H350</f>
        <v>51.839999999999996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AR350" s="224" t="s">
        <v>122</v>
      </c>
      <c r="AT350" s="224" t="s">
        <v>119</v>
      </c>
      <c r="AU350" s="224" t="s">
        <v>83</v>
      </c>
      <c r="AY350" s="10" t="s">
        <v>118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0" t="s">
        <v>81</v>
      </c>
      <c r="BK350" s="225">
        <f>ROUND(I350*H350,2)</f>
        <v>0</v>
      </c>
      <c r="BL350" s="10" t="s">
        <v>122</v>
      </c>
      <c r="BM350" s="224" t="s">
        <v>505</v>
      </c>
    </row>
    <row r="351" spans="2:65" s="1" customFormat="1" x14ac:dyDescent="0.2">
      <c r="B351" s="21"/>
      <c r="D351" s="226" t="s">
        <v>124</v>
      </c>
      <c r="F351" s="227" t="s">
        <v>506</v>
      </c>
      <c r="L351" s="21"/>
      <c r="M351" s="228"/>
      <c r="T351" s="39"/>
      <c r="AT351" s="10" t="s">
        <v>124</v>
      </c>
      <c r="AU351" s="10" t="s">
        <v>83</v>
      </c>
    </row>
    <row r="352" spans="2:65" s="243" customFormat="1" x14ac:dyDescent="0.2">
      <c r="B352" s="242"/>
      <c r="D352" s="226" t="s">
        <v>160</v>
      </c>
      <c r="E352" s="244" t="s">
        <v>19</v>
      </c>
      <c r="F352" s="245" t="s">
        <v>507</v>
      </c>
      <c r="H352" s="246">
        <v>240</v>
      </c>
      <c r="L352" s="242"/>
      <c r="M352" s="247"/>
      <c r="T352" s="248"/>
      <c r="AT352" s="244" t="s">
        <v>160</v>
      </c>
      <c r="AU352" s="244" t="s">
        <v>83</v>
      </c>
      <c r="AV352" s="243" t="s">
        <v>83</v>
      </c>
      <c r="AW352" s="243" t="s">
        <v>35</v>
      </c>
      <c r="AX352" s="243" t="s">
        <v>81</v>
      </c>
      <c r="AY352" s="244" t="s">
        <v>118</v>
      </c>
    </row>
    <row r="353" spans="2:65" s="1" customFormat="1" x14ac:dyDescent="0.2">
      <c r="B353" s="21"/>
      <c r="D353" s="226" t="s">
        <v>279</v>
      </c>
      <c r="F353" s="255" t="s">
        <v>423</v>
      </c>
      <c r="L353" s="21"/>
      <c r="M353" s="228"/>
      <c r="T353" s="39"/>
      <c r="AU353" s="10" t="s">
        <v>83</v>
      </c>
    </row>
    <row r="354" spans="2:65" s="1" customFormat="1" x14ac:dyDescent="0.2">
      <c r="B354" s="21"/>
      <c r="D354" s="226" t="s">
        <v>279</v>
      </c>
      <c r="F354" s="256" t="s">
        <v>281</v>
      </c>
      <c r="H354" s="257">
        <v>0</v>
      </c>
      <c r="L354" s="21"/>
      <c r="M354" s="228"/>
      <c r="T354" s="39"/>
      <c r="AU354" s="10" t="s">
        <v>83</v>
      </c>
    </row>
    <row r="355" spans="2:65" s="1" customFormat="1" x14ac:dyDescent="0.2">
      <c r="B355" s="21"/>
      <c r="D355" s="226" t="s">
        <v>279</v>
      </c>
      <c r="F355" s="256" t="s">
        <v>424</v>
      </c>
      <c r="H355" s="257">
        <v>70</v>
      </c>
      <c r="L355" s="21"/>
      <c r="M355" s="228"/>
      <c r="T355" s="39"/>
      <c r="AU355" s="10" t="s">
        <v>83</v>
      </c>
    </row>
    <row r="356" spans="2:65" s="1" customFormat="1" x14ac:dyDescent="0.2">
      <c r="B356" s="21"/>
      <c r="D356" s="226" t="s">
        <v>279</v>
      </c>
      <c r="F356" s="256" t="s">
        <v>425</v>
      </c>
      <c r="H356" s="257">
        <v>50</v>
      </c>
      <c r="L356" s="21"/>
      <c r="M356" s="228"/>
      <c r="T356" s="39"/>
      <c r="AU356" s="10" t="s">
        <v>83</v>
      </c>
    </row>
    <row r="357" spans="2:65" s="1" customFormat="1" x14ac:dyDescent="0.2">
      <c r="B357" s="21"/>
      <c r="D357" s="226" t="s">
        <v>279</v>
      </c>
      <c r="F357" s="256" t="s">
        <v>321</v>
      </c>
      <c r="H357" s="257">
        <v>120</v>
      </c>
      <c r="L357" s="21"/>
      <c r="M357" s="228"/>
      <c r="T357" s="39"/>
      <c r="AU357" s="10" t="s">
        <v>83</v>
      </c>
    </row>
    <row r="358" spans="2:65" s="1" customFormat="1" ht="16.5" customHeight="1" x14ac:dyDescent="0.2">
      <c r="B358" s="21"/>
      <c r="C358" s="233" t="s">
        <v>508</v>
      </c>
      <c r="D358" s="233" t="s">
        <v>154</v>
      </c>
      <c r="E358" s="234" t="s">
        <v>509</v>
      </c>
      <c r="F358" s="235" t="s">
        <v>510</v>
      </c>
      <c r="G358" s="236" t="s">
        <v>147</v>
      </c>
      <c r="H358" s="237">
        <v>122.4</v>
      </c>
      <c r="I358" s="253"/>
      <c r="J358" s="238">
        <f>ROUND(I358*H358,2)</f>
        <v>0</v>
      </c>
      <c r="K358" s="235" t="s">
        <v>148</v>
      </c>
      <c r="L358" s="239"/>
      <c r="M358" s="240" t="s">
        <v>19</v>
      </c>
      <c r="N358" s="241" t="s">
        <v>44</v>
      </c>
      <c r="O358" s="222">
        <v>0</v>
      </c>
      <c r="P358" s="222">
        <f>O358*H358</f>
        <v>0</v>
      </c>
      <c r="Q358" s="222">
        <v>1E-3</v>
      </c>
      <c r="R358" s="222">
        <f>Q358*H358</f>
        <v>0.12240000000000001</v>
      </c>
      <c r="S358" s="222">
        <v>0</v>
      </c>
      <c r="T358" s="223">
        <f>S358*H358</f>
        <v>0</v>
      </c>
      <c r="AR358" s="224" t="s">
        <v>157</v>
      </c>
      <c r="AT358" s="224" t="s">
        <v>154</v>
      </c>
      <c r="AU358" s="224" t="s">
        <v>83</v>
      </c>
      <c r="AY358" s="10" t="s">
        <v>118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0" t="s">
        <v>81</v>
      </c>
      <c r="BK358" s="225">
        <f>ROUND(I358*H358,2)</f>
        <v>0</v>
      </c>
      <c r="BL358" s="10" t="s">
        <v>122</v>
      </c>
      <c r="BM358" s="224" t="s">
        <v>511</v>
      </c>
    </row>
    <row r="359" spans="2:65" s="1" customFormat="1" x14ac:dyDescent="0.2">
      <c r="B359" s="21"/>
      <c r="D359" s="226" t="s">
        <v>124</v>
      </c>
      <c r="F359" s="227" t="s">
        <v>510</v>
      </c>
      <c r="L359" s="21"/>
      <c r="M359" s="228"/>
      <c r="T359" s="39"/>
      <c r="AT359" s="10" t="s">
        <v>124</v>
      </c>
      <c r="AU359" s="10" t="s">
        <v>83</v>
      </c>
    </row>
    <row r="360" spans="2:65" s="259" customFormat="1" x14ac:dyDescent="0.2">
      <c r="B360" s="258"/>
      <c r="D360" s="226" t="s">
        <v>160</v>
      </c>
      <c r="E360" s="260" t="s">
        <v>19</v>
      </c>
      <c r="F360" s="261" t="s">
        <v>500</v>
      </c>
      <c r="H360" s="260" t="s">
        <v>19</v>
      </c>
      <c r="L360" s="258"/>
      <c r="M360" s="262"/>
      <c r="T360" s="263"/>
      <c r="AT360" s="260" t="s">
        <v>160</v>
      </c>
      <c r="AU360" s="260" t="s">
        <v>83</v>
      </c>
      <c r="AV360" s="259" t="s">
        <v>81</v>
      </c>
      <c r="AW360" s="259" t="s">
        <v>35</v>
      </c>
      <c r="AX360" s="259" t="s">
        <v>73</v>
      </c>
      <c r="AY360" s="260" t="s">
        <v>118</v>
      </c>
    </row>
    <row r="361" spans="2:65" s="243" customFormat="1" x14ac:dyDescent="0.2">
      <c r="B361" s="242"/>
      <c r="D361" s="226" t="s">
        <v>160</v>
      </c>
      <c r="E361" s="244" t="s">
        <v>19</v>
      </c>
      <c r="F361" s="245" t="s">
        <v>512</v>
      </c>
      <c r="H361" s="246">
        <v>240</v>
      </c>
      <c r="L361" s="242"/>
      <c r="M361" s="247"/>
      <c r="T361" s="248"/>
      <c r="AT361" s="244" t="s">
        <v>160</v>
      </c>
      <c r="AU361" s="244" t="s">
        <v>83</v>
      </c>
      <c r="AV361" s="243" t="s">
        <v>83</v>
      </c>
      <c r="AW361" s="243" t="s">
        <v>35</v>
      </c>
      <c r="AX361" s="243" t="s">
        <v>81</v>
      </c>
      <c r="AY361" s="244" t="s">
        <v>118</v>
      </c>
    </row>
    <row r="362" spans="2:65" s="1" customFormat="1" x14ac:dyDescent="0.2">
      <c r="B362" s="21"/>
      <c r="D362" s="226" t="s">
        <v>279</v>
      </c>
      <c r="F362" s="255" t="s">
        <v>423</v>
      </c>
      <c r="L362" s="21"/>
      <c r="M362" s="228"/>
      <c r="T362" s="39"/>
      <c r="AU362" s="10" t="s">
        <v>83</v>
      </c>
    </row>
    <row r="363" spans="2:65" s="1" customFormat="1" x14ac:dyDescent="0.2">
      <c r="B363" s="21"/>
      <c r="D363" s="226" t="s">
        <v>279</v>
      </c>
      <c r="F363" s="256" t="s">
        <v>281</v>
      </c>
      <c r="H363" s="257">
        <v>0</v>
      </c>
      <c r="L363" s="21"/>
      <c r="M363" s="228"/>
      <c r="T363" s="39"/>
      <c r="AU363" s="10" t="s">
        <v>83</v>
      </c>
    </row>
    <row r="364" spans="2:65" s="1" customFormat="1" x14ac:dyDescent="0.2">
      <c r="B364" s="21"/>
      <c r="D364" s="226" t="s">
        <v>279</v>
      </c>
      <c r="F364" s="256" t="s">
        <v>424</v>
      </c>
      <c r="H364" s="257">
        <v>70</v>
      </c>
      <c r="L364" s="21"/>
      <c r="M364" s="228"/>
      <c r="T364" s="39"/>
      <c r="AU364" s="10" t="s">
        <v>83</v>
      </c>
    </row>
    <row r="365" spans="2:65" s="1" customFormat="1" x14ac:dyDescent="0.2">
      <c r="B365" s="21"/>
      <c r="D365" s="226" t="s">
        <v>279</v>
      </c>
      <c r="F365" s="256" t="s">
        <v>425</v>
      </c>
      <c r="H365" s="257">
        <v>50</v>
      </c>
      <c r="L365" s="21"/>
      <c r="M365" s="228"/>
      <c r="T365" s="39"/>
      <c r="AU365" s="10" t="s">
        <v>83</v>
      </c>
    </row>
    <row r="366" spans="2:65" s="1" customFormat="1" x14ac:dyDescent="0.2">
      <c r="B366" s="21"/>
      <c r="D366" s="226" t="s">
        <v>279</v>
      </c>
      <c r="F366" s="256" t="s">
        <v>321</v>
      </c>
      <c r="H366" s="257">
        <v>120</v>
      </c>
      <c r="L366" s="21"/>
      <c r="M366" s="228"/>
      <c r="T366" s="39"/>
      <c r="AU366" s="10" t="s">
        <v>83</v>
      </c>
    </row>
    <row r="367" spans="2:65" s="243" customFormat="1" x14ac:dyDescent="0.2">
      <c r="B367" s="242"/>
      <c r="D367" s="226" t="s">
        <v>160</v>
      </c>
      <c r="F367" s="245" t="s">
        <v>513</v>
      </c>
      <c r="H367" s="246">
        <v>122.4</v>
      </c>
      <c r="L367" s="242"/>
      <c r="M367" s="247"/>
      <c r="T367" s="248"/>
      <c r="AT367" s="244" t="s">
        <v>160</v>
      </c>
      <c r="AU367" s="244" t="s">
        <v>83</v>
      </c>
      <c r="AV367" s="243" t="s">
        <v>83</v>
      </c>
      <c r="AW367" s="243" t="s">
        <v>4</v>
      </c>
      <c r="AX367" s="243" t="s">
        <v>81</v>
      </c>
      <c r="AY367" s="244" t="s">
        <v>118</v>
      </c>
    </row>
    <row r="368" spans="2:65" s="1" customFormat="1" ht="16.5" customHeight="1" x14ac:dyDescent="0.2">
      <c r="B368" s="21"/>
      <c r="C368" s="214" t="s">
        <v>514</v>
      </c>
      <c r="D368" s="214" t="s">
        <v>119</v>
      </c>
      <c r="E368" s="215" t="s">
        <v>515</v>
      </c>
      <c r="F368" s="216" t="s">
        <v>516</v>
      </c>
      <c r="G368" s="217" t="s">
        <v>243</v>
      </c>
      <c r="H368" s="218">
        <v>120</v>
      </c>
      <c r="I368" s="252"/>
      <c r="J368" s="219">
        <f>ROUND(I368*H368,2)</f>
        <v>0</v>
      </c>
      <c r="K368" s="216" t="s">
        <v>148</v>
      </c>
      <c r="L368" s="21"/>
      <c r="M368" s="220" t="s">
        <v>19</v>
      </c>
      <c r="N368" s="221" t="s">
        <v>44</v>
      </c>
      <c r="O368" s="222">
        <v>0.26700000000000002</v>
      </c>
      <c r="P368" s="222">
        <f>O368*H368</f>
        <v>32.04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AR368" s="224" t="s">
        <v>122</v>
      </c>
      <c r="AT368" s="224" t="s">
        <v>119</v>
      </c>
      <c r="AU368" s="224" t="s">
        <v>83</v>
      </c>
      <c r="AY368" s="10" t="s">
        <v>118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0" t="s">
        <v>81</v>
      </c>
      <c r="BK368" s="225">
        <f>ROUND(I368*H368,2)</f>
        <v>0</v>
      </c>
      <c r="BL368" s="10" t="s">
        <v>122</v>
      </c>
      <c r="BM368" s="224" t="s">
        <v>517</v>
      </c>
    </row>
    <row r="369" spans="2:65" s="1" customFormat="1" x14ac:dyDescent="0.2">
      <c r="B369" s="21"/>
      <c r="D369" s="226" t="s">
        <v>124</v>
      </c>
      <c r="F369" s="227" t="s">
        <v>518</v>
      </c>
      <c r="L369" s="21"/>
      <c r="M369" s="228"/>
      <c r="T369" s="39"/>
      <c r="AT369" s="10" t="s">
        <v>124</v>
      </c>
      <c r="AU369" s="10" t="s">
        <v>83</v>
      </c>
    </row>
    <row r="370" spans="2:65" s="1" customFormat="1" x14ac:dyDescent="0.2">
      <c r="B370" s="21"/>
      <c r="D370" s="232" t="s">
        <v>151</v>
      </c>
      <c r="F370" s="74" t="s">
        <v>519</v>
      </c>
      <c r="L370" s="21"/>
      <c r="M370" s="228"/>
      <c r="T370" s="39"/>
      <c r="AT370" s="10" t="s">
        <v>151</v>
      </c>
      <c r="AU370" s="10" t="s">
        <v>83</v>
      </c>
    </row>
    <row r="371" spans="2:65" s="243" customFormat="1" x14ac:dyDescent="0.2">
      <c r="B371" s="242"/>
      <c r="D371" s="226" t="s">
        <v>160</v>
      </c>
      <c r="E371" s="244" t="s">
        <v>19</v>
      </c>
      <c r="F371" s="245" t="s">
        <v>244</v>
      </c>
      <c r="H371" s="246">
        <v>120</v>
      </c>
      <c r="L371" s="242"/>
      <c r="M371" s="247"/>
      <c r="T371" s="248"/>
      <c r="AT371" s="244" t="s">
        <v>160</v>
      </c>
      <c r="AU371" s="244" t="s">
        <v>83</v>
      </c>
      <c r="AV371" s="243" t="s">
        <v>83</v>
      </c>
      <c r="AW371" s="243" t="s">
        <v>35</v>
      </c>
      <c r="AX371" s="243" t="s">
        <v>81</v>
      </c>
      <c r="AY371" s="244" t="s">
        <v>118</v>
      </c>
    </row>
    <row r="372" spans="2:65" s="1" customFormat="1" x14ac:dyDescent="0.2">
      <c r="B372" s="21"/>
      <c r="D372" s="226" t="s">
        <v>279</v>
      </c>
      <c r="F372" s="255" t="s">
        <v>423</v>
      </c>
      <c r="L372" s="21"/>
      <c r="M372" s="228"/>
      <c r="T372" s="39"/>
      <c r="AU372" s="10" t="s">
        <v>83</v>
      </c>
    </row>
    <row r="373" spans="2:65" s="1" customFormat="1" x14ac:dyDescent="0.2">
      <c r="B373" s="21"/>
      <c r="D373" s="226" t="s">
        <v>279</v>
      </c>
      <c r="F373" s="256" t="s">
        <v>281</v>
      </c>
      <c r="H373" s="257">
        <v>0</v>
      </c>
      <c r="L373" s="21"/>
      <c r="M373" s="228"/>
      <c r="T373" s="39"/>
      <c r="AU373" s="10" t="s">
        <v>83</v>
      </c>
    </row>
    <row r="374" spans="2:65" s="1" customFormat="1" x14ac:dyDescent="0.2">
      <c r="B374" s="21"/>
      <c r="D374" s="226" t="s">
        <v>279</v>
      </c>
      <c r="F374" s="256" t="s">
        <v>424</v>
      </c>
      <c r="H374" s="257">
        <v>70</v>
      </c>
      <c r="L374" s="21"/>
      <c r="M374" s="228"/>
      <c r="T374" s="39"/>
      <c r="AU374" s="10" t="s">
        <v>83</v>
      </c>
    </row>
    <row r="375" spans="2:65" s="1" customFormat="1" x14ac:dyDescent="0.2">
      <c r="B375" s="21"/>
      <c r="D375" s="226" t="s">
        <v>279</v>
      </c>
      <c r="F375" s="256" t="s">
        <v>425</v>
      </c>
      <c r="H375" s="257">
        <v>50</v>
      </c>
      <c r="L375" s="21"/>
      <c r="M375" s="228"/>
      <c r="T375" s="39"/>
      <c r="AU375" s="10" t="s">
        <v>83</v>
      </c>
    </row>
    <row r="376" spans="2:65" s="1" customFormat="1" x14ac:dyDescent="0.2">
      <c r="B376" s="21"/>
      <c r="D376" s="226" t="s">
        <v>279</v>
      </c>
      <c r="F376" s="256" t="s">
        <v>321</v>
      </c>
      <c r="H376" s="257">
        <v>120</v>
      </c>
      <c r="L376" s="21"/>
      <c r="M376" s="228"/>
      <c r="T376" s="39"/>
      <c r="AU376" s="10" t="s">
        <v>83</v>
      </c>
    </row>
    <row r="377" spans="2:65" s="1" customFormat="1" ht="16.5" customHeight="1" x14ac:dyDescent="0.2">
      <c r="B377" s="21"/>
      <c r="C377" s="233" t="s">
        <v>520</v>
      </c>
      <c r="D377" s="233" t="s">
        <v>154</v>
      </c>
      <c r="E377" s="234" t="s">
        <v>521</v>
      </c>
      <c r="F377" s="235" t="s">
        <v>522</v>
      </c>
      <c r="G377" s="236" t="s">
        <v>147</v>
      </c>
      <c r="H377" s="237">
        <v>46.8</v>
      </c>
      <c r="I377" s="253"/>
      <c r="J377" s="238">
        <f>ROUND(I377*H377,2)</f>
        <v>0</v>
      </c>
      <c r="K377" s="235" t="s">
        <v>19</v>
      </c>
      <c r="L377" s="239"/>
      <c r="M377" s="240" t="s">
        <v>19</v>
      </c>
      <c r="N377" s="241" t="s">
        <v>44</v>
      </c>
      <c r="O377" s="222">
        <v>0</v>
      </c>
      <c r="P377" s="222">
        <f>O377*H377</f>
        <v>0</v>
      </c>
      <c r="Q377" s="222">
        <v>1E-3</v>
      </c>
      <c r="R377" s="222">
        <f>Q377*H377</f>
        <v>4.6800000000000001E-2</v>
      </c>
      <c r="S377" s="222">
        <v>0</v>
      </c>
      <c r="T377" s="223">
        <f>S377*H377</f>
        <v>0</v>
      </c>
      <c r="AR377" s="224" t="s">
        <v>157</v>
      </c>
      <c r="AT377" s="224" t="s">
        <v>154</v>
      </c>
      <c r="AU377" s="224" t="s">
        <v>83</v>
      </c>
      <c r="AY377" s="10" t="s">
        <v>118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0" t="s">
        <v>81</v>
      </c>
      <c r="BK377" s="225">
        <f>ROUND(I377*H377,2)</f>
        <v>0</v>
      </c>
      <c r="BL377" s="10" t="s">
        <v>122</v>
      </c>
      <c r="BM377" s="224" t="s">
        <v>523</v>
      </c>
    </row>
    <row r="378" spans="2:65" s="1" customFormat="1" x14ac:dyDescent="0.2">
      <c r="B378" s="21"/>
      <c r="D378" s="226" t="s">
        <v>124</v>
      </c>
      <c r="F378" s="227" t="s">
        <v>522</v>
      </c>
      <c r="L378" s="21"/>
      <c r="M378" s="228"/>
      <c r="T378" s="39"/>
      <c r="AT378" s="10" t="s">
        <v>124</v>
      </c>
      <c r="AU378" s="10" t="s">
        <v>83</v>
      </c>
    </row>
    <row r="379" spans="2:65" s="243" customFormat="1" x14ac:dyDescent="0.2">
      <c r="B379" s="242"/>
      <c r="D379" s="226" t="s">
        <v>160</v>
      </c>
      <c r="E379" s="244" t="s">
        <v>19</v>
      </c>
      <c r="F379" s="245" t="s">
        <v>244</v>
      </c>
      <c r="H379" s="246">
        <v>120</v>
      </c>
      <c r="L379" s="242"/>
      <c r="M379" s="247"/>
      <c r="T379" s="248"/>
      <c r="AT379" s="244" t="s">
        <v>160</v>
      </c>
      <c r="AU379" s="244" t="s">
        <v>83</v>
      </c>
      <c r="AV379" s="243" t="s">
        <v>83</v>
      </c>
      <c r="AW379" s="243" t="s">
        <v>35</v>
      </c>
      <c r="AX379" s="243" t="s">
        <v>81</v>
      </c>
      <c r="AY379" s="244" t="s">
        <v>118</v>
      </c>
    </row>
    <row r="380" spans="2:65" s="1" customFormat="1" x14ac:dyDescent="0.2">
      <c r="B380" s="21"/>
      <c r="D380" s="226" t="s">
        <v>279</v>
      </c>
      <c r="F380" s="255" t="s">
        <v>423</v>
      </c>
      <c r="L380" s="21"/>
      <c r="M380" s="228"/>
      <c r="T380" s="39"/>
      <c r="AU380" s="10" t="s">
        <v>83</v>
      </c>
    </row>
    <row r="381" spans="2:65" s="1" customFormat="1" x14ac:dyDescent="0.2">
      <c r="B381" s="21"/>
      <c r="D381" s="226" t="s">
        <v>279</v>
      </c>
      <c r="F381" s="256" t="s">
        <v>281</v>
      </c>
      <c r="H381" s="257">
        <v>0</v>
      </c>
      <c r="L381" s="21"/>
      <c r="M381" s="228"/>
      <c r="T381" s="39"/>
      <c r="AU381" s="10" t="s">
        <v>83</v>
      </c>
    </row>
    <row r="382" spans="2:65" s="1" customFormat="1" x14ac:dyDescent="0.2">
      <c r="B382" s="21"/>
      <c r="D382" s="226" t="s">
        <v>279</v>
      </c>
      <c r="F382" s="256" t="s">
        <v>424</v>
      </c>
      <c r="H382" s="257">
        <v>70</v>
      </c>
      <c r="L382" s="21"/>
      <c r="M382" s="228"/>
      <c r="T382" s="39"/>
      <c r="AU382" s="10" t="s">
        <v>83</v>
      </c>
    </row>
    <row r="383" spans="2:65" s="1" customFormat="1" x14ac:dyDescent="0.2">
      <c r="B383" s="21"/>
      <c r="D383" s="226" t="s">
        <v>279</v>
      </c>
      <c r="F383" s="256" t="s">
        <v>425</v>
      </c>
      <c r="H383" s="257">
        <v>50</v>
      </c>
      <c r="L383" s="21"/>
      <c r="M383" s="228"/>
      <c r="T383" s="39"/>
      <c r="AU383" s="10" t="s">
        <v>83</v>
      </c>
    </row>
    <row r="384" spans="2:65" s="1" customFormat="1" x14ac:dyDescent="0.2">
      <c r="B384" s="21"/>
      <c r="D384" s="226" t="s">
        <v>279</v>
      </c>
      <c r="F384" s="256" t="s">
        <v>321</v>
      </c>
      <c r="H384" s="257">
        <v>120</v>
      </c>
      <c r="L384" s="21"/>
      <c r="M384" s="228"/>
      <c r="T384" s="39"/>
      <c r="AU384" s="10" t="s">
        <v>83</v>
      </c>
    </row>
    <row r="385" spans="2:65" s="243" customFormat="1" x14ac:dyDescent="0.2">
      <c r="B385" s="242"/>
      <c r="D385" s="226" t="s">
        <v>160</v>
      </c>
      <c r="F385" s="245" t="s">
        <v>524</v>
      </c>
      <c r="H385" s="246">
        <v>46.8</v>
      </c>
      <c r="L385" s="242"/>
      <c r="M385" s="247"/>
      <c r="T385" s="248"/>
      <c r="AT385" s="244" t="s">
        <v>160</v>
      </c>
      <c r="AU385" s="244" t="s">
        <v>83</v>
      </c>
      <c r="AV385" s="243" t="s">
        <v>83</v>
      </c>
      <c r="AW385" s="243" t="s">
        <v>4</v>
      </c>
      <c r="AX385" s="243" t="s">
        <v>81</v>
      </c>
      <c r="AY385" s="244" t="s">
        <v>118</v>
      </c>
    </row>
    <row r="386" spans="2:65" s="1" customFormat="1" ht="16.5" customHeight="1" x14ac:dyDescent="0.2">
      <c r="B386" s="21"/>
      <c r="C386" s="214" t="s">
        <v>525</v>
      </c>
      <c r="D386" s="214" t="s">
        <v>119</v>
      </c>
      <c r="E386" s="215" t="s">
        <v>526</v>
      </c>
      <c r="F386" s="216" t="s">
        <v>527</v>
      </c>
      <c r="G386" s="217" t="s">
        <v>206</v>
      </c>
      <c r="H386" s="218">
        <v>2.6539999999999999</v>
      </c>
      <c r="I386" s="252"/>
      <c r="J386" s="219">
        <f>ROUND(I386*H386,2)</f>
        <v>0</v>
      </c>
      <c r="K386" s="216" t="s">
        <v>19</v>
      </c>
      <c r="L386" s="21"/>
      <c r="M386" s="220" t="s">
        <v>19</v>
      </c>
      <c r="N386" s="221" t="s">
        <v>44</v>
      </c>
      <c r="O386" s="222">
        <v>2.6970000000000001</v>
      </c>
      <c r="P386" s="222">
        <f>O386*H386</f>
        <v>7.1578379999999999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AR386" s="224" t="s">
        <v>133</v>
      </c>
      <c r="AT386" s="224" t="s">
        <v>119</v>
      </c>
      <c r="AU386" s="224" t="s">
        <v>83</v>
      </c>
      <c r="AY386" s="10" t="s">
        <v>118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0" t="s">
        <v>81</v>
      </c>
      <c r="BK386" s="225">
        <f>ROUND(I386*H386,2)</f>
        <v>0</v>
      </c>
      <c r="BL386" s="10" t="s">
        <v>133</v>
      </c>
      <c r="BM386" s="224" t="s">
        <v>528</v>
      </c>
    </row>
    <row r="387" spans="2:65" s="1" customFormat="1" ht="19.5" x14ac:dyDescent="0.2">
      <c r="B387" s="21"/>
      <c r="D387" s="226" t="s">
        <v>124</v>
      </c>
      <c r="F387" s="227" t="s">
        <v>529</v>
      </c>
      <c r="L387" s="21"/>
      <c r="M387" s="249"/>
      <c r="N387" s="250"/>
      <c r="O387" s="250"/>
      <c r="P387" s="250"/>
      <c r="Q387" s="250"/>
      <c r="R387" s="250"/>
      <c r="S387" s="250"/>
      <c r="T387" s="251"/>
      <c r="AT387" s="10" t="s">
        <v>124</v>
      </c>
      <c r="AU387" s="10" t="s">
        <v>83</v>
      </c>
    </row>
    <row r="388" spans="2:65" s="1" customFormat="1" ht="6.95" customHeight="1" x14ac:dyDescent="0.2">
      <c r="B388" s="29"/>
      <c r="C388" s="30"/>
      <c r="D388" s="30"/>
      <c r="E388" s="30"/>
      <c r="F388" s="30"/>
      <c r="G388" s="30"/>
      <c r="H388" s="30"/>
      <c r="I388" s="30"/>
      <c r="J388" s="30"/>
      <c r="K388" s="30"/>
      <c r="L388" s="21"/>
    </row>
  </sheetData>
  <sheetProtection algorithmName="SHA-512" hashValue="iHYKH5w0SfYWL9Mxyjqpn++iCJcvCUOBDt2fzopYoilEuQLs4uEcCVdU3cU75BRzJ9pwDEMIA4HDOTZE/+hRgA==" saltValue="T8jg8u3c/4RT9llRm+ireA==" spinCount="100000" sheet="1" objects="1" scenarios="1"/>
  <autoFilter ref="C86:K387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300-000002000000}"/>
    <hyperlink ref="F110" r:id="rId2" xr:uid="{00000000-0004-0000-0300-000003000000}"/>
    <hyperlink ref="F117" r:id="rId3" xr:uid="{00000000-0004-0000-0300-000004000000}"/>
    <hyperlink ref="F128" r:id="rId4" xr:uid="{00000000-0004-0000-0300-000005000000}"/>
    <hyperlink ref="F135" r:id="rId5" xr:uid="{00000000-0004-0000-0300-000006000000}"/>
    <hyperlink ref="F148" r:id="rId6" xr:uid="{00000000-0004-0000-0300-000007000000}"/>
    <hyperlink ref="F166" r:id="rId7" xr:uid="{00000000-0004-0000-0300-000008000000}"/>
    <hyperlink ref="F173" r:id="rId8" xr:uid="{00000000-0004-0000-0300-000009000000}"/>
    <hyperlink ref="F182" r:id="rId9" xr:uid="{00000000-0004-0000-0300-00000A000000}"/>
    <hyperlink ref="F191" r:id="rId10" xr:uid="{00000000-0004-0000-0300-00000B000000}"/>
    <hyperlink ref="F201" r:id="rId11" xr:uid="{00000000-0004-0000-0300-00000C000000}"/>
    <hyperlink ref="F210" r:id="rId12" xr:uid="{00000000-0004-0000-0300-00000D000000}"/>
    <hyperlink ref="F235" r:id="rId13" xr:uid="{00000000-0004-0000-0300-00000E000000}"/>
    <hyperlink ref="F242" r:id="rId14" xr:uid="{00000000-0004-0000-0300-00000F000000}"/>
    <hyperlink ref="F249" r:id="rId15" xr:uid="{00000000-0004-0000-0300-000010000000}"/>
    <hyperlink ref="F256" r:id="rId16" xr:uid="{00000000-0004-0000-0300-000011000000}"/>
    <hyperlink ref="F263" r:id="rId17" xr:uid="{00000000-0004-0000-0300-000012000000}"/>
    <hyperlink ref="F274" r:id="rId18" xr:uid="{00000000-0004-0000-0300-000013000000}"/>
    <hyperlink ref="F287" r:id="rId19" xr:uid="{00000000-0004-0000-0300-000014000000}"/>
    <hyperlink ref="F310" r:id="rId20" xr:uid="{00000000-0004-0000-0300-000015000000}"/>
    <hyperlink ref="F313" r:id="rId21" xr:uid="{00000000-0004-0000-0300-000016000000}"/>
    <hyperlink ref="F317" r:id="rId22" xr:uid="{00000000-0004-0000-0300-000017000000}"/>
    <hyperlink ref="F333" r:id="rId23" xr:uid="{00000000-0004-0000-0300-000018000000}"/>
    <hyperlink ref="F370" r:id="rId24" xr:uid="{00000000-0004-0000-0300-000019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5"/>
  <headerFooter>
    <oddFooter>&amp;CStrana &amp;P z &amp;N</oddFooter>
  </headerFooter>
  <drawing r:id="rId2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6"/>
  <sheetViews>
    <sheetView showGridLines="0" view="pageBreakPreview" zoomScale="60" zoomScaleNormal="100" workbookViewId="0">
      <selection activeCell="E9" sqref="E9:H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0" t="s">
        <v>93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83</v>
      </c>
    </row>
    <row r="4" spans="2:46" ht="24.95" customHeight="1" x14ac:dyDescent="0.2">
      <c r="B4" s="13"/>
      <c r="D4" s="14" t="s">
        <v>94</v>
      </c>
      <c r="L4" s="13"/>
      <c r="M4" s="175" t="s">
        <v>10</v>
      </c>
      <c r="AT4" s="10" t="s">
        <v>4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9" t="s">
        <v>14</v>
      </c>
      <c r="L6" s="13"/>
    </row>
    <row r="7" spans="2:46" ht="16.5" customHeight="1" x14ac:dyDescent="0.2">
      <c r="B7" s="13"/>
      <c r="E7" s="306" t="str">
        <f>'Rekapitulace stavby'!K6</f>
        <v>VD Lučina – oprava RU DN 700 L+P</v>
      </c>
      <c r="F7" s="307"/>
      <c r="G7" s="307"/>
      <c r="H7" s="307"/>
      <c r="L7" s="13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95" t="s">
        <v>530</v>
      </c>
      <c r="F9" s="305"/>
      <c r="G9" s="305"/>
      <c r="H9" s="305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19</v>
      </c>
      <c r="L11" s="21"/>
    </row>
    <row r="12" spans="2:46" s="1" customFormat="1" ht="12" customHeight="1" x14ac:dyDescent="0.2">
      <c r="B12" s="21"/>
      <c r="D12" s="19" t="s">
        <v>20</v>
      </c>
      <c r="F12" s="17" t="s">
        <v>21</v>
      </c>
      <c r="I12" s="19" t="s">
        <v>22</v>
      </c>
      <c r="J12" s="173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23</v>
      </c>
      <c r="I14" s="19" t="s">
        <v>24</v>
      </c>
      <c r="J14" s="17" t="s">
        <v>25</v>
      </c>
      <c r="L14" s="21"/>
    </row>
    <row r="15" spans="2:46" s="1" customFormat="1" ht="18" customHeight="1" x14ac:dyDescent="0.2">
      <c r="B15" s="21"/>
      <c r="E15" s="17" t="s">
        <v>26</v>
      </c>
      <c r="I15" s="19" t="s">
        <v>27</v>
      </c>
      <c r="J15" s="17" t="s">
        <v>28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29</v>
      </c>
      <c r="I17" s="19" t="s">
        <v>24</v>
      </c>
      <c r="J17" s="172" t="str">
        <f>'Rekapitulace stavby'!AN13</f>
        <v/>
      </c>
      <c r="L17" s="21"/>
    </row>
    <row r="18" spans="2:12" s="1" customFormat="1" ht="18" customHeight="1" x14ac:dyDescent="0.2">
      <c r="B18" s="21"/>
      <c r="E18" s="285"/>
      <c r="F18" s="285"/>
      <c r="G18" s="285"/>
      <c r="H18" s="285"/>
      <c r="I18" s="19" t="s">
        <v>27</v>
      </c>
      <c r="J18" s="172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31</v>
      </c>
      <c r="I20" s="19" t="s">
        <v>24</v>
      </c>
      <c r="J20" s="17" t="s">
        <v>32</v>
      </c>
      <c r="L20" s="21"/>
    </row>
    <row r="21" spans="2:12" s="1" customFormat="1" ht="18" customHeight="1" x14ac:dyDescent="0.2">
      <c r="B21" s="21"/>
      <c r="E21" s="17" t="s">
        <v>33</v>
      </c>
      <c r="I21" s="19" t="s">
        <v>27</v>
      </c>
      <c r="J21" s="17" t="s">
        <v>34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36</v>
      </c>
      <c r="I23" s="19"/>
      <c r="J23" s="17" t="s">
        <v>19</v>
      </c>
      <c r="L23" s="21"/>
    </row>
    <row r="24" spans="2:12" s="1" customFormat="1" ht="18" customHeight="1" x14ac:dyDescent="0.2">
      <c r="B24" s="21"/>
      <c r="E24" s="172"/>
      <c r="I24" s="19"/>
      <c r="J24" s="17" t="s">
        <v>19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177" customFormat="1" ht="16.5" customHeight="1" x14ac:dyDescent="0.2">
      <c r="B27" s="176"/>
      <c r="E27" s="281" t="s">
        <v>19</v>
      </c>
      <c r="F27" s="281"/>
      <c r="G27" s="281"/>
      <c r="H27" s="281"/>
      <c r="L27" s="176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7"/>
      <c r="E29" s="37"/>
      <c r="F29" s="37"/>
      <c r="G29" s="37"/>
      <c r="H29" s="37"/>
      <c r="I29" s="37"/>
      <c r="J29" s="37"/>
      <c r="K29" s="37"/>
      <c r="L29" s="21"/>
    </row>
    <row r="30" spans="2:12" s="1" customFormat="1" ht="25.35" customHeight="1" x14ac:dyDescent="0.2">
      <c r="B30" s="21"/>
      <c r="D30" s="178" t="s">
        <v>39</v>
      </c>
      <c r="J30" s="169">
        <f>ROUND(J82, 2)</f>
        <v>0</v>
      </c>
      <c r="L30" s="21"/>
    </row>
    <row r="31" spans="2:12" s="1" customFormat="1" ht="6.95" customHeight="1" x14ac:dyDescent="0.2">
      <c r="B31" s="21"/>
      <c r="D31" s="37"/>
      <c r="E31" s="37"/>
      <c r="F31" s="37"/>
      <c r="G31" s="37"/>
      <c r="H31" s="37"/>
      <c r="I31" s="37"/>
      <c r="J31" s="37"/>
      <c r="K31" s="37"/>
      <c r="L31" s="21"/>
    </row>
    <row r="32" spans="2:12" s="1" customFormat="1" ht="14.45" customHeight="1" x14ac:dyDescent="0.2">
      <c r="B32" s="21"/>
      <c r="F32" s="171" t="s">
        <v>41</v>
      </c>
      <c r="I32" s="171" t="s">
        <v>40</v>
      </c>
      <c r="J32" s="171" t="s">
        <v>42</v>
      </c>
      <c r="L32" s="21"/>
    </row>
    <row r="33" spans="2:12" s="1" customFormat="1" ht="14.45" customHeight="1" x14ac:dyDescent="0.2">
      <c r="B33" s="21"/>
      <c r="D33" s="168" t="s">
        <v>43</v>
      </c>
      <c r="E33" s="19" t="s">
        <v>44</v>
      </c>
      <c r="F33" s="179">
        <f>ROUND((SUM(BE82:BE115)),  2)</f>
        <v>0</v>
      </c>
      <c r="I33" s="180">
        <v>0.21</v>
      </c>
      <c r="J33" s="179">
        <f>ROUND(((SUM(BE82:BE115))*I33),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179">
        <f>ROUND((SUM(BF82:BF115)),  2)</f>
        <v>0</v>
      </c>
      <c r="I34" s="180">
        <v>0.12</v>
      </c>
      <c r="J34" s="179">
        <f>ROUND(((SUM(BF82:BF115))*I34),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179">
        <f>ROUND((SUM(BG82:BG115)),  2)</f>
        <v>0</v>
      </c>
      <c r="I35" s="180">
        <v>0.21</v>
      </c>
      <c r="J35" s="179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179">
        <f>ROUND((SUM(BH82:BH115)),  2)</f>
        <v>0</v>
      </c>
      <c r="I36" s="180">
        <v>0.12</v>
      </c>
      <c r="J36" s="179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179">
        <f>ROUND((SUM(BI82:BI115)),  2)</f>
        <v>0</v>
      </c>
      <c r="I37" s="180">
        <v>0</v>
      </c>
      <c r="J37" s="179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181"/>
      <c r="D39" s="182" t="s">
        <v>49</v>
      </c>
      <c r="E39" s="40"/>
      <c r="F39" s="40"/>
      <c r="G39" s="183" t="s">
        <v>50</v>
      </c>
      <c r="H39" s="184" t="s">
        <v>51</v>
      </c>
      <c r="I39" s="40"/>
      <c r="J39" s="185">
        <f>SUM(J30:J37)</f>
        <v>0</v>
      </c>
      <c r="K39" s="186"/>
      <c r="L39" s="21"/>
    </row>
    <row r="40" spans="2:12" s="1" customFormat="1" ht="14.45" customHeight="1" x14ac:dyDescent="0.2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21"/>
    </row>
    <row r="44" spans="2:12" s="1" customFormat="1" ht="6.95" customHeight="1" x14ac:dyDescent="0.2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21"/>
    </row>
    <row r="45" spans="2:12" s="1" customFormat="1" ht="24.95" customHeight="1" x14ac:dyDescent="0.2">
      <c r="B45" s="21"/>
      <c r="C45" s="14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6" t="str">
        <f>E7</f>
        <v>VD Lučina – oprava RU DN 700 L+P</v>
      </c>
      <c r="F48" s="307"/>
      <c r="G48" s="307"/>
      <c r="H48" s="307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95" t="str">
        <f>E9</f>
        <v>VON - Vedlejší a ostatní náklady</v>
      </c>
      <c r="F50" s="305"/>
      <c r="G50" s="305"/>
      <c r="H50" s="305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20</v>
      </c>
      <c r="F52" s="17" t="str">
        <f>F12</f>
        <v>VD Lučina – objekt hráze</v>
      </c>
      <c r="I52" s="19" t="s">
        <v>22</v>
      </c>
      <c r="J52" s="173"/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23</v>
      </c>
      <c r="F54" s="17" t="str">
        <f>E15</f>
        <v>Povodí Vltavy, státní podnik</v>
      </c>
      <c r="I54" s="19" t="s">
        <v>31</v>
      </c>
      <c r="J54" s="170" t="str">
        <f>E21</f>
        <v>AQUATIS a.s.</v>
      </c>
      <c r="L54" s="21"/>
    </row>
    <row r="55" spans="2:47" s="1" customFormat="1" ht="15.2" customHeight="1" x14ac:dyDescent="0.2">
      <c r="B55" s="21"/>
      <c r="C55" s="19" t="s">
        <v>29</v>
      </c>
      <c r="F55" s="172"/>
      <c r="I55" s="19" t="s">
        <v>36</v>
      </c>
      <c r="J55" s="174"/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187" t="s">
        <v>98</v>
      </c>
      <c r="D57" s="181"/>
      <c r="E57" s="181"/>
      <c r="F57" s="181"/>
      <c r="G57" s="181"/>
      <c r="H57" s="181"/>
      <c r="I57" s="181"/>
      <c r="J57" s="188" t="s">
        <v>99</v>
      </c>
      <c r="K57" s="181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189" t="s">
        <v>71</v>
      </c>
      <c r="J59" s="169">
        <f>J82</f>
        <v>0</v>
      </c>
      <c r="L59" s="21"/>
      <c r="AU59" s="10" t="s">
        <v>100</v>
      </c>
    </row>
    <row r="60" spans="2:47" s="191" customFormat="1" ht="24.95" customHeight="1" x14ac:dyDescent="0.2">
      <c r="B60" s="190"/>
      <c r="D60" s="192" t="s">
        <v>531</v>
      </c>
      <c r="E60" s="193"/>
      <c r="F60" s="193"/>
      <c r="G60" s="193"/>
      <c r="H60" s="193"/>
      <c r="I60" s="193"/>
      <c r="J60" s="194">
        <f>J83</f>
        <v>0</v>
      </c>
      <c r="L60" s="190"/>
    </row>
    <row r="61" spans="2:47" s="191" customFormat="1" ht="24.95" customHeight="1" x14ac:dyDescent="0.2">
      <c r="B61" s="190"/>
      <c r="D61" s="192" t="s">
        <v>532</v>
      </c>
      <c r="E61" s="193"/>
      <c r="F61" s="193"/>
      <c r="G61" s="193"/>
      <c r="H61" s="193"/>
      <c r="I61" s="193"/>
      <c r="J61" s="194">
        <f>J86</f>
        <v>0</v>
      </c>
      <c r="L61" s="190"/>
    </row>
    <row r="62" spans="2:47" s="191" customFormat="1" ht="24.95" customHeight="1" x14ac:dyDescent="0.2">
      <c r="B62" s="190"/>
      <c r="D62" s="192" t="s">
        <v>533</v>
      </c>
      <c r="E62" s="193"/>
      <c r="F62" s="193"/>
      <c r="G62" s="193"/>
      <c r="H62" s="193"/>
      <c r="I62" s="193"/>
      <c r="J62" s="194">
        <f>J97</f>
        <v>0</v>
      </c>
      <c r="L62" s="190"/>
    </row>
    <row r="63" spans="2:47" s="1" customFormat="1" ht="21.75" customHeight="1" x14ac:dyDescent="0.2">
      <c r="B63" s="21"/>
      <c r="L63" s="21"/>
    </row>
    <row r="64" spans="2:47" s="1" customFormat="1" ht="6.95" customHeight="1" x14ac:dyDescent="0.2">
      <c r="B64" s="29"/>
      <c r="C64" s="30"/>
      <c r="D64" s="30"/>
      <c r="E64" s="30"/>
      <c r="F64" s="30"/>
      <c r="G64" s="30"/>
      <c r="H64" s="30"/>
      <c r="I64" s="30"/>
      <c r="J64" s="30"/>
      <c r="K64" s="30"/>
      <c r="L64" s="21"/>
    </row>
    <row r="68" spans="2:12" s="1" customFormat="1" ht="6.95" customHeight="1" x14ac:dyDescent="0.2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21"/>
    </row>
    <row r="69" spans="2:12" s="1" customFormat="1" ht="24.95" customHeight="1" x14ac:dyDescent="0.2">
      <c r="B69" s="21"/>
      <c r="C69" s="14" t="s">
        <v>104</v>
      </c>
      <c r="L69" s="21"/>
    </row>
    <row r="70" spans="2:12" s="1" customFormat="1" ht="6.95" customHeight="1" x14ac:dyDescent="0.2">
      <c r="B70" s="21"/>
      <c r="L70" s="21"/>
    </row>
    <row r="71" spans="2:12" s="1" customFormat="1" ht="12" customHeight="1" x14ac:dyDescent="0.2">
      <c r="B71" s="21"/>
      <c r="C71" s="19" t="s">
        <v>14</v>
      </c>
      <c r="L71" s="21"/>
    </row>
    <row r="72" spans="2:12" s="1" customFormat="1" ht="16.5" customHeight="1" x14ac:dyDescent="0.2">
      <c r="B72" s="21"/>
      <c r="E72" s="306" t="str">
        <f>E7</f>
        <v>VD Lučina – oprava RU DN 700 L+P</v>
      </c>
      <c r="F72" s="307"/>
      <c r="G72" s="307"/>
      <c r="H72" s="307"/>
      <c r="L72" s="21"/>
    </row>
    <row r="73" spans="2:12" s="1" customFormat="1" ht="12" customHeight="1" x14ac:dyDescent="0.2">
      <c r="B73" s="21"/>
      <c r="C73" s="19" t="s">
        <v>95</v>
      </c>
      <c r="L73" s="21"/>
    </row>
    <row r="74" spans="2:12" s="1" customFormat="1" ht="16.5" customHeight="1" x14ac:dyDescent="0.2">
      <c r="B74" s="21"/>
      <c r="E74" s="295" t="str">
        <f>E9</f>
        <v>VON - Vedlejší a ostatní náklady</v>
      </c>
      <c r="F74" s="305"/>
      <c r="G74" s="305"/>
      <c r="H74" s="305"/>
      <c r="L74" s="21"/>
    </row>
    <row r="75" spans="2:12" s="1" customFormat="1" ht="6.95" customHeight="1" x14ac:dyDescent="0.2">
      <c r="B75" s="21"/>
      <c r="L75" s="21"/>
    </row>
    <row r="76" spans="2:12" s="1" customFormat="1" ht="12" customHeight="1" x14ac:dyDescent="0.2">
      <c r="B76" s="21"/>
      <c r="C76" s="19" t="s">
        <v>20</v>
      </c>
      <c r="F76" s="17" t="str">
        <f>F12</f>
        <v>VD Lučina – objekt hráze</v>
      </c>
      <c r="I76" s="19" t="s">
        <v>22</v>
      </c>
      <c r="J76" s="173"/>
      <c r="L76" s="21"/>
    </row>
    <row r="77" spans="2:12" s="1" customFormat="1" ht="6.95" customHeight="1" x14ac:dyDescent="0.2">
      <c r="B77" s="21"/>
      <c r="L77" s="21"/>
    </row>
    <row r="78" spans="2:12" s="1" customFormat="1" ht="15.2" customHeight="1" x14ac:dyDescent="0.2">
      <c r="B78" s="21"/>
      <c r="C78" s="19" t="s">
        <v>23</v>
      </c>
      <c r="F78" s="17" t="str">
        <f>E15</f>
        <v>Povodí Vltavy, státní podnik</v>
      </c>
      <c r="I78" s="19" t="s">
        <v>31</v>
      </c>
      <c r="J78" s="170" t="str">
        <f>E21</f>
        <v>AQUATIS a.s.</v>
      </c>
      <c r="L78" s="21"/>
    </row>
    <row r="79" spans="2:12" s="1" customFormat="1" ht="15.2" customHeight="1" x14ac:dyDescent="0.2">
      <c r="B79" s="21"/>
      <c r="C79" s="19" t="s">
        <v>29</v>
      </c>
      <c r="F79" s="172"/>
      <c r="I79" s="19" t="s">
        <v>36</v>
      </c>
      <c r="J79" s="174"/>
      <c r="L79" s="21"/>
    </row>
    <row r="80" spans="2:12" s="1" customFormat="1" ht="10.35" customHeight="1" x14ac:dyDescent="0.2">
      <c r="B80" s="21"/>
      <c r="L80" s="21"/>
    </row>
    <row r="81" spans="2:65" s="7" customFormat="1" ht="29.25" customHeight="1" x14ac:dyDescent="0.2">
      <c r="B81" s="70"/>
      <c r="C81" s="71" t="s">
        <v>105</v>
      </c>
      <c r="D81" s="72" t="s">
        <v>58</v>
      </c>
      <c r="E81" s="72" t="s">
        <v>54</v>
      </c>
      <c r="F81" s="72" t="s">
        <v>55</v>
      </c>
      <c r="G81" s="72" t="s">
        <v>106</v>
      </c>
      <c r="H81" s="72" t="s">
        <v>107</v>
      </c>
      <c r="I81" s="72" t="s">
        <v>108</v>
      </c>
      <c r="J81" s="72" t="s">
        <v>99</v>
      </c>
      <c r="K81" s="73" t="s">
        <v>109</v>
      </c>
      <c r="L81" s="70"/>
      <c r="M81" s="42" t="s">
        <v>19</v>
      </c>
      <c r="N81" s="43" t="s">
        <v>43</v>
      </c>
      <c r="O81" s="43" t="s">
        <v>110</v>
      </c>
      <c r="P81" s="43" t="s">
        <v>111</v>
      </c>
      <c r="Q81" s="43" t="s">
        <v>112</v>
      </c>
      <c r="R81" s="43" t="s">
        <v>113</v>
      </c>
      <c r="S81" s="43" t="s">
        <v>114</v>
      </c>
      <c r="T81" s="44" t="s">
        <v>115</v>
      </c>
    </row>
    <row r="82" spans="2:65" s="1" customFormat="1" ht="22.9" customHeight="1" x14ac:dyDescent="0.25">
      <c r="B82" s="21"/>
      <c r="C82" s="47" t="s">
        <v>116</v>
      </c>
      <c r="J82" s="200">
        <f>BK82</f>
        <v>0</v>
      </c>
      <c r="L82" s="21"/>
      <c r="M82" s="45"/>
      <c r="N82" s="37"/>
      <c r="O82" s="37"/>
      <c r="P82" s="201">
        <f>P83+P86+P97</f>
        <v>0</v>
      </c>
      <c r="Q82" s="37"/>
      <c r="R82" s="201">
        <f>R83+R86+R97</f>
        <v>0</v>
      </c>
      <c r="S82" s="37"/>
      <c r="T82" s="202">
        <f>T83+T86+T97</f>
        <v>0</v>
      </c>
      <c r="AT82" s="10" t="s">
        <v>72</v>
      </c>
      <c r="AU82" s="10" t="s">
        <v>100</v>
      </c>
      <c r="BK82" s="203">
        <f>BK83+BK86+BK97</f>
        <v>0</v>
      </c>
    </row>
    <row r="83" spans="2:65" s="205" customFormat="1" ht="25.9" customHeight="1" x14ac:dyDescent="0.2">
      <c r="B83" s="204"/>
      <c r="D83" s="206" t="s">
        <v>72</v>
      </c>
      <c r="E83" s="207" t="s">
        <v>117</v>
      </c>
      <c r="F83" s="207" t="s">
        <v>534</v>
      </c>
      <c r="J83" s="208">
        <f>BK83</f>
        <v>0</v>
      </c>
      <c r="L83" s="204"/>
      <c r="M83" s="209"/>
      <c r="P83" s="210">
        <f>SUM(P84:P85)</f>
        <v>0</v>
      </c>
      <c r="R83" s="210">
        <f>SUM(R84:R85)</f>
        <v>0</v>
      </c>
      <c r="T83" s="211">
        <f>SUM(T84:T85)</f>
        <v>0</v>
      </c>
      <c r="AR83" s="206" t="s">
        <v>134</v>
      </c>
      <c r="AT83" s="212" t="s">
        <v>72</v>
      </c>
      <c r="AU83" s="212" t="s">
        <v>73</v>
      </c>
      <c r="AY83" s="206" t="s">
        <v>118</v>
      </c>
      <c r="BK83" s="213">
        <f>SUM(BK84:BK85)</f>
        <v>0</v>
      </c>
    </row>
    <row r="84" spans="2:65" s="1" customFormat="1" ht="16.5" customHeight="1" x14ac:dyDescent="0.2">
      <c r="B84" s="21"/>
      <c r="C84" s="214" t="s">
        <v>81</v>
      </c>
      <c r="D84" s="214" t="s">
        <v>119</v>
      </c>
      <c r="E84" s="215" t="s">
        <v>535</v>
      </c>
      <c r="F84" s="216" t="s">
        <v>536</v>
      </c>
      <c r="G84" s="217" t="s">
        <v>218</v>
      </c>
      <c r="H84" s="218">
        <v>1</v>
      </c>
      <c r="I84" s="252"/>
      <c r="J84" s="219">
        <f>ROUND(I84*H84,2)</f>
        <v>0</v>
      </c>
      <c r="K84" s="216" t="s">
        <v>19</v>
      </c>
      <c r="L84" s="21"/>
      <c r="M84" s="220" t="s">
        <v>19</v>
      </c>
      <c r="N84" s="221" t="s">
        <v>44</v>
      </c>
      <c r="O84" s="222">
        <v>0</v>
      </c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24" t="s">
        <v>537</v>
      </c>
      <c r="AT84" s="224" t="s">
        <v>119</v>
      </c>
      <c r="AU84" s="224" t="s">
        <v>81</v>
      </c>
      <c r="AY84" s="10" t="s">
        <v>118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0" t="s">
        <v>81</v>
      </c>
      <c r="BK84" s="225">
        <f>ROUND(I84*H84,2)</f>
        <v>0</v>
      </c>
      <c r="BL84" s="10" t="s">
        <v>537</v>
      </c>
      <c r="BM84" s="224" t="s">
        <v>538</v>
      </c>
    </row>
    <row r="85" spans="2:65" s="1" customFormat="1" ht="214.5" x14ac:dyDescent="0.2">
      <c r="B85" s="21"/>
      <c r="D85" s="226" t="s">
        <v>124</v>
      </c>
      <c r="F85" s="227" t="s">
        <v>539</v>
      </c>
      <c r="L85" s="21"/>
      <c r="M85" s="228"/>
      <c r="T85" s="39"/>
      <c r="AT85" s="10" t="s">
        <v>124</v>
      </c>
      <c r="AU85" s="10" t="s">
        <v>81</v>
      </c>
    </row>
    <row r="86" spans="2:65" s="205" customFormat="1" ht="25.9" customHeight="1" x14ac:dyDescent="0.2">
      <c r="B86" s="204"/>
      <c r="D86" s="206" t="s">
        <v>72</v>
      </c>
      <c r="E86" s="207" t="s">
        <v>215</v>
      </c>
      <c r="F86" s="207" t="s">
        <v>540</v>
      </c>
      <c r="J86" s="208">
        <f>BK86</f>
        <v>0</v>
      </c>
      <c r="L86" s="204"/>
      <c r="M86" s="209"/>
      <c r="P86" s="210">
        <f>SUM(P87:P96)</f>
        <v>0</v>
      </c>
      <c r="R86" s="210">
        <f>SUM(R87:R96)</f>
        <v>0</v>
      </c>
      <c r="T86" s="211">
        <f>SUM(T87:T96)</f>
        <v>0</v>
      </c>
      <c r="AR86" s="206" t="s">
        <v>134</v>
      </c>
      <c r="AT86" s="212" t="s">
        <v>72</v>
      </c>
      <c r="AU86" s="212" t="s">
        <v>73</v>
      </c>
      <c r="AY86" s="206" t="s">
        <v>118</v>
      </c>
      <c r="BK86" s="213">
        <f>SUM(BK87:BK96)</f>
        <v>0</v>
      </c>
    </row>
    <row r="87" spans="2:65" s="1" customFormat="1" ht="16.5" customHeight="1" x14ac:dyDescent="0.2">
      <c r="B87" s="21"/>
      <c r="C87" s="214" t="s">
        <v>83</v>
      </c>
      <c r="D87" s="214" t="s">
        <v>119</v>
      </c>
      <c r="E87" s="215" t="s">
        <v>541</v>
      </c>
      <c r="F87" s="216" t="s">
        <v>783</v>
      </c>
      <c r="G87" s="217" t="s">
        <v>218</v>
      </c>
      <c r="H87" s="218">
        <v>1</v>
      </c>
      <c r="I87" s="252"/>
      <c r="J87" s="219">
        <f>ROUND(I87*H87,2)</f>
        <v>0</v>
      </c>
      <c r="K87" s="216" t="s">
        <v>19</v>
      </c>
      <c r="L87" s="21"/>
      <c r="M87" s="220" t="s">
        <v>19</v>
      </c>
      <c r="N87" s="221" t="s">
        <v>44</v>
      </c>
      <c r="O87" s="222">
        <v>0</v>
      </c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24" t="s">
        <v>537</v>
      </c>
      <c r="AT87" s="224" t="s">
        <v>119</v>
      </c>
      <c r="AU87" s="224" t="s">
        <v>81</v>
      </c>
      <c r="AY87" s="10" t="s">
        <v>118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0" t="s">
        <v>81</v>
      </c>
      <c r="BK87" s="225">
        <f>ROUND(I87*H87,2)</f>
        <v>0</v>
      </c>
      <c r="BL87" s="10" t="s">
        <v>537</v>
      </c>
      <c r="BM87" s="224" t="s">
        <v>542</v>
      </c>
    </row>
    <row r="88" spans="2:65" s="1" customFormat="1" x14ac:dyDescent="0.2">
      <c r="B88" s="21"/>
      <c r="D88" s="226" t="s">
        <v>124</v>
      </c>
      <c r="F88" s="227" t="s">
        <v>784</v>
      </c>
      <c r="L88" s="21"/>
      <c r="M88" s="228"/>
      <c r="T88" s="39"/>
      <c r="AT88" s="10" t="s">
        <v>124</v>
      </c>
      <c r="AU88" s="10" t="s">
        <v>81</v>
      </c>
    </row>
    <row r="89" spans="2:65" s="1" customFormat="1" ht="16.5" customHeight="1" x14ac:dyDescent="0.2">
      <c r="B89" s="21"/>
      <c r="C89" s="214" t="s">
        <v>129</v>
      </c>
      <c r="D89" s="214" t="s">
        <v>119</v>
      </c>
      <c r="E89" s="215" t="s">
        <v>543</v>
      </c>
      <c r="F89" s="216" t="s">
        <v>544</v>
      </c>
      <c r="G89" s="217" t="s">
        <v>218</v>
      </c>
      <c r="H89" s="218">
        <v>1</v>
      </c>
      <c r="I89" s="252"/>
      <c r="J89" s="219">
        <f>ROUND(I89*H89,2)</f>
        <v>0</v>
      </c>
      <c r="K89" s="216" t="s">
        <v>19</v>
      </c>
      <c r="L89" s="21"/>
      <c r="M89" s="220" t="s">
        <v>19</v>
      </c>
      <c r="N89" s="221" t="s">
        <v>44</v>
      </c>
      <c r="O89" s="222">
        <v>0</v>
      </c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24" t="s">
        <v>537</v>
      </c>
      <c r="AT89" s="224" t="s">
        <v>119</v>
      </c>
      <c r="AU89" s="224" t="s">
        <v>81</v>
      </c>
      <c r="AY89" s="10" t="s">
        <v>118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0" t="s">
        <v>81</v>
      </c>
      <c r="BK89" s="225">
        <f>ROUND(I89*H89,2)</f>
        <v>0</v>
      </c>
      <c r="BL89" s="10" t="s">
        <v>537</v>
      </c>
      <c r="BM89" s="224" t="s">
        <v>545</v>
      </c>
    </row>
    <row r="90" spans="2:65" s="1" customFormat="1" ht="19.5" x14ac:dyDescent="0.2">
      <c r="B90" s="21"/>
      <c r="D90" s="226" t="s">
        <v>124</v>
      </c>
      <c r="F90" s="227" t="s">
        <v>546</v>
      </c>
      <c r="L90" s="21"/>
      <c r="M90" s="228"/>
      <c r="T90" s="39"/>
      <c r="AT90" s="10" t="s">
        <v>124</v>
      </c>
      <c r="AU90" s="10" t="s">
        <v>81</v>
      </c>
    </row>
    <row r="91" spans="2:65" s="1" customFormat="1" ht="16.5" customHeight="1" x14ac:dyDescent="0.2">
      <c r="B91" s="21"/>
      <c r="C91" s="214" t="s">
        <v>133</v>
      </c>
      <c r="D91" s="214" t="s">
        <v>119</v>
      </c>
      <c r="E91" s="215" t="s">
        <v>547</v>
      </c>
      <c r="F91" s="216" t="s">
        <v>548</v>
      </c>
      <c r="G91" s="217" t="s">
        <v>218</v>
      </c>
      <c r="H91" s="218">
        <v>1</v>
      </c>
      <c r="I91" s="252"/>
      <c r="J91" s="219">
        <f>ROUND(I91*H91,2)</f>
        <v>0</v>
      </c>
      <c r="K91" s="216" t="s">
        <v>19</v>
      </c>
      <c r="L91" s="21"/>
      <c r="M91" s="220" t="s">
        <v>19</v>
      </c>
      <c r="N91" s="221" t="s">
        <v>44</v>
      </c>
      <c r="O91" s="222">
        <v>0</v>
      </c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24" t="s">
        <v>537</v>
      </c>
      <c r="AT91" s="224" t="s">
        <v>119</v>
      </c>
      <c r="AU91" s="224" t="s">
        <v>81</v>
      </c>
      <c r="AY91" s="10" t="s">
        <v>118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0" t="s">
        <v>81</v>
      </c>
      <c r="BK91" s="225">
        <f>ROUND(I91*H91,2)</f>
        <v>0</v>
      </c>
      <c r="BL91" s="10" t="s">
        <v>537</v>
      </c>
      <c r="BM91" s="224" t="s">
        <v>549</v>
      </c>
    </row>
    <row r="92" spans="2:65" s="1" customFormat="1" ht="19.5" x14ac:dyDescent="0.2">
      <c r="B92" s="21"/>
      <c r="D92" s="226" t="s">
        <v>124</v>
      </c>
      <c r="F92" s="227" t="s">
        <v>550</v>
      </c>
      <c r="L92" s="21"/>
      <c r="M92" s="228"/>
      <c r="T92" s="39"/>
      <c r="AT92" s="10" t="s">
        <v>124</v>
      </c>
      <c r="AU92" s="10" t="s">
        <v>81</v>
      </c>
    </row>
    <row r="93" spans="2:65" s="1" customFormat="1" ht="16.5" customHeight="1" x14ac:dyDescent="0.2">
      <c r="B93" s="21"/>
      <c r="C93" s="214" t="s">
        <v>134</v>
      </c>
      <c r="D93" s="214" t="s">
        <v>119</v>
      </c>
      <c r="E93" s="215" t="s">
        <v>551</v>
      </c>
      <c r="F93" s="216" t="s">
        <v>779</v>
      </c>
      <c r="G93" s="217" t="s">
        <v>218</v>
      </c>
      <c r="H93" s="218">
        <v>1</v>
      </c>
      <c r="I93" s="252"/>
      <c r="J93" s="219">
        <f>ROUND(I93*H93,2)</f>
        <v>0</v>
      </c>
      <c r="K93" s="216" t="s">
        <v>19</v>
      </c>
      <c r="L93" s="21"/>
      <c r="M93" s="220" t="s">
        <v>19</v>
      </c>
      <c r="N93" s="221" t="s">
        <v>44</v>
      </c>
      <c r="O93" s="222">
        <v>0</v>
      </c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24" t="s">
        <v>537</v>
      </c>
      <c r="AT93" s="224" t="s">
        <v>119</v>
      </c>
      <c r="AU93" s="224" t="s">
        <v>81</v>
      </c>
      <c r="AY93" s="10" t="s">
        <v>118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0" t="s">
        <v>81</v>
      </c>
      <c r="BK93" s="225">
        <f>ROUND(I93*H93,2)</f>
        <v>0</v>
      </c>
      <c r="BL93" s="10" t="s">
        <v>537</v>
      </c>
      <c r="BM93" s="224" t="s">
        <v>552</v>
      </c>
    </row>
    <row r="94" spans="2:65" s="1" customFormat="1" x14ac:dyDescent="0.2">
      <c r="B94" s="21"/>
      <c r="D94" s="226" t="s">
        <v>124</v>
      </c>
      <c r="F94" s="227" t="s">
        <v>779</v>
      </c>
      <c r="L94" s="21"/>
      <c r="M94" s="228"/>
      <c r="T94" s="39"/>
      <c r="AT94" s="10" t="s">
        <v>124</v>
      </c>
      <c r="AU94" s="10" t="s">
        <v>81</v>
      </c>
    </row>
    <row r="95" spans="2:65" s="1" customFormat="1" ht="24" customHeight="1" x14ac:dyDescent="0.2">
      <c r="B95" s="21"/>
      <c r="C95" s="214" t="s">
        <v>138</v>
      </c>
      <c r="D95" s="214" t="s">
        <v>119</v>
      </c>
      <c r="E95" s="215" t="s">
        <v>553</v>
      </c>
      <c r="F95" s="216" t="s">
        <v>780</v>
      </c>
      <c r="G95" s="217" t="s">
        <v>218</v>
      </c>
      <c r="H95" s="218">
        <v>1</v>
      </c>
      <c r="I95" s="252"/>
      <c r="J95" s="219">
        <f>ROUND(I95*H95,2)</f>
        <v>0</v>
      </c>
      <c r="K95" s="216" t="s">
        <v>19</v>
      </c>
      <c r="L95" s="21"/>
      <c r="M95" s="220" t="s">
        <v>19</v>
      </c>
      <c r="N95" s="221" t="s">
        <v>44</v>
      </c>
      <c r="O95" s="222">
        <v>0</v>
      </c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24" t="s">
        <v>537</v>
      </c>
      <c r="AT95" s="224" t="s">
        <v>119</v>
      </c>
      <c r="AU95" s="224" t="s">
        <v>81</v>
      </c>
      <c r="AY95" s="10" t="s">
        <v>118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0" t="s">
        <v>81</v>
      </c>
      <c r="BK95" s="225">
        <f>ROUND(I95*H95,2)</f>
        <v>0</v>
      </c>
      <c r="BL95" s="10" t="s">
        <v>537</v>
      </c>
      <c r="BM95" s="224" t="s">
        <v>554</v>
      </c>
    </row>
    <row r="96" spans="2:65" s="1" customFormat="1" ht="29.25" x14ac:dyDescent="0.2">
      <c r="B96" s="21"/>
      <c r="D96" s="226" t="s">
        <v>124</v>
      </c>
      <c r="F96" s="227" t="s">
        <v>781</v>
      </c>
      <c r="L96" s="21"/>
      <c r="M96" s="228"/>
      <c r="T96" s="39"/>
      <c r="AT96" s="10" t="s">
        <v>124</v>
      </c>
      <c r="AU96" s="10" t="s">
        <v>81</v>
      </c>
    </row>
    <row r="97" spans="2:65" s="205" customFormat="1" ht="25.9" customHeight="1" x14ac:dyDescent="0.2">
      <c r="B97" s="204"/>
      <c r="D97" s="206" t="s">
        <v>72</v>
      </c>
      <c r="E97" s="207" t="s">
        <v>555</v>
      </c>
      <c r="F97" s="207" t="s">
        <v>556</v>
      </c>
      <c r="J97" s="208">
        <f>BK97</f>
        <v>0</v>
      </c>
      <c r="L97" s="204"/>
      <c r="M97" s="209"/>
      <c r="P97" s="210">
        <f>SUM(P98:P115)</f>
        <v>0</v>
      </c>
      <c r="R97" s="210">
        <f>SUM(R98:R115)</f>
        <v>0</v>
      </c>
      <c r="T97" s="211">
        <f>SUM(T98:T115)</f>
        <v>0</v>
      </c>
      <c r="AR97" s="206" t="s">
        <v>81</v>
      </c>
      <c r="AT97" s="212" t="s">
        <v>72</v>
      </c>
      <c r="AU97" s="212" t="s">
        <v>73</v>
      </c>
      <c r="AY97" s="206" t="s">
        <v>118</v>
      </c>
      <c r="BK97" s="213">
        <f>SUM(BK98:BK115)</f>
        <v>0</v>
      </c>
    </row>
    <row r="98" spans="2:65" s="1" customFormat="1" ht="16.5" customHeight="1" x14ac:dyDescent="0.2">
      <c r="B98" s="21"/>
      <c r="C98" s="214" t="s">
        <v>153</v>
      </c>
      <c r="D98" s="214" t="s">
        <v>119</v>
      </c>
      <c r="E98" s="215" t="s">
        <v>557</v>
      </c>
      <c r="F98" s="216" t="s">
        <v>558</v>
      </c>
      <c r="G98" s="217" t="s">
        <v>218</v>
      </c>
      <c r="H98" s="218">
        <v>1</v>
      </c>
      <c r="I98" s="252"/>
      <c r="J98" s="219">
        <f>ROUND(I98*H98,2)</f>
        <v>0</v>
      </c>
      <c r="K98" s="216" t="s">
        <v>19</v>
      </c>
      <c r="L98" s="21"/>
      <c r="M98" s="220" t="s">
        <v>19</v>
      </c>
      <c r="N98" s="221" t="s">
        <v>44</v>
      </c>
      <c r="O98" s="222">
        <v>0</v>
      </c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24" t="s">
        <v>537</v>
      </c>
      <c r="AT98" s="224" t="s">
        <v>119</v>
      </c>
      <c r="AU98" s="224" t="s">
        <v>81</v>
      </c>
      <c r="AY98" s="10" t="s">
        <v>118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0" t="s">
        <v>81</v>
      </c>
      <c r="BK98" s="225">
        <f>ROUND(I98*H98,2)</f>
        <v>0</v>
      </c>
      <c r="BL98" s="10" t="s">
        <v>537</v>
      </c>
      <c r="BM98" s="224" t="s">
        <v>559</v>
      </c>
    </row>
    <row r="99" spans="2:65" s="1" customFormat="1" x14ac:dyDescent="0.2">
      <c r="B99" s="21"/>
      <c r="D99" s="226" t="s">
        <v>124</v>
      </c>
      <c r="F99" s="227" t="s">
        <v>560</v>
      </c>
      <c r="L99" s="21"/>
      <c r="M99" s="228"/>
      <c r="T99" s="39"/>
      <c r="AT99" s="10" t="s">
        <v>124</v>
      </c>
      <c r="AU99" s="10" t="s">
        <v>81</v>
      </c>
    </row>
    <row r="100" spans="2:65" s="1" customFormat="1" ht="19.5" x14ac:dyDescent="0.2">
      <c r="B100" s="21"/>
      <c r="D100" s="226" t="s">
        <v>125</v>
      </c>
      <c r="F100" s="229" t="s">
        <v>561</v>
      </c>
      <c r="L100" s="21"/>
      <c r="M100" s="228"/>
      <c r="T100" s="39"/>
      <c r="AT100" s="10" t="s">
        <v>125</v>
      </c>
      <c r="AU100" s="10" t="s">
        <v>81</v>
      </c>
    </row>
    <row r="101" spans="2:65" s="1" customFormat="1" ht="16.5" customHeight="1" x14ac:dyDescent="0.2">
      <c r="B101" s="21"/>
      <c r="C101" s="214" t="s">
        <v>162</v>
      </c>
      <c r="D101" s="214" t="s">
        <v>119</v>
      </c>
      <c r="E101" s="215" t="s">
        <v>562</v>
      </c>
      <c r="F101" s="216" t="s">
        <v>563</v>
      </c>
      <c r="G101" s="217" t="s">
        <v>218</v>
      </c>
      <c r="H101" s="218">
        <v>1</v>
      </c>
      <c r="I101" s="252"/>
      <c r="J101" s="219">
        <f>ROUND(I101*H101,2)</f>
        <v>0</v>
      </c>
      <c r="K101" s="216" t="s">
        <v>19</v>
      </c>
      <c r="L101" s="21"/>
      <c r="M101" s="220" t="s">
        <v>19</v>
      </c>
      <c r="N101" s="221" t="s">
        <v>44</v>
      </c>
      <c r="O101" s="222">
        <v>0</v>
      </c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24" t="s">
        <v>537</v>
      </c>
      <c r="AT101" s="224" t="s">
        <v>119</v>
      </c>
      <c r="AU101" s="224" t="s">
        <v>81</v>
      </c>
      <c r="AY101" s="10" t="s">
        <v>118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0" t="s">
        <v>81</v>
      </c>
      <c r="BK101" s="225">
        <f>ROUND(I101*H101,2)</f>
        <v>0</v>
      </c>
      <c r="BL101" s="10" t="s">
        <v>537</v>
      </c>
      <c r="BM101" s="224" t="s">
        <v>564</v>
      </c>
    </row>
    <row r="102" spans="2:65" s="1" customFormat="1" x14ac:dyDescent="0.2">
      <c r="B102" s="21"/>
      <c r="D102" s="226" t="s">
        <v>124</v>
      </c>
      <c r="F102" s="227" t="s">
        <v>565</v>
      </c>
      <c r="L102" s="21"/>
      <c r="M102" s="228"/>
      <c r="T102" s="39"/>
      <c r="AT102" s="10" t="s">
        <v>124</v>
      </c>
      <c r="AU102" s="10" t="s">
        <v>81</v>
      </c>
    </row>
    <row r="103" spans="2:65" s="1" customFormat="1" ht="19.5" x14ac:dyDescent="0.2">
      <c r="B103" s="21"/>
      <c r="D103" s="226" t="s">
        <v>125</v>
      </c>
      <c r="F103" s="229" t="s">
        <v>566</v>
      </c>
      <c r="L103" s="21"/>
      <c r="M103" s="228"/>
      <c r="T103" s="39"/>
      <c r="AT103" s="10" t="s">
        <v>125</v>
      </c>
      <c r="AU103" s="10" t="s">
        <v>81</v>
      </c>
    </row>
    <row r="104" spans="2:65" s="1" customFormat="1" ht="16.5" customHeight="1" x14ac:dyDescent="0.2">
      <c r="B104" s="21"/>
      <c r="C104" s="214" t="s">
        <v>168</v>
      </c>
      <c r="D104" s="214" t="s">
        <v>119</v>
      </c>
      <c r="E104" s="215" t="s">
        <v>567</v>
      </c>
      <c r="F104" s="216" t="s">
        <v>568</v>
      </c>
      <c r="G104" s="217" t="s">
        <v>218</v>
      </c>
      <c r="H104" s="218">
        <v>1</v>
      </c>
      <c r="I104" s="252"/>
      <c r="J104" s="219">
        <f>ROUND(I104*H104,2)</f>
        <v>0</v>
      </c>
      <c r="K104" s="216" t="s">
        <v>19</v>
      </c>
      <c r="L104" s="21"/>
      <c r="M104" s="220" t="s">
        <v>19</v>
      </c>
      <c r="N104" s="221" t="s">
        <v>44</v>
      </c>
      <c r="O104" s="222">
        <v>0</v>
      </c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224" t="s">
        <v>133</v>
      </c>
      <c r="AT104" s="224" t="s">
        <v>119</v>
      </c>
      <c r="AU104" s="224" t="s">
        <v>81</v>
      </c>
      <c r="AY104" s="10" t="s">
        <v>118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0" t="s">
        <v>81</v>
      </c>
      <c r="BK104" s="225">
        <f>ROUND(I104*H104,2)</f>
        <v>0</v>
      </c>
      <c r="BL104" s="10" t="s">
        <v>133</v>
      </c>
      <c r="BM104" s="224" t="s">
        <v>569</v>
      </c>
    </row>
    <row r="105" spans="2:65" s="1" customFormat="1" x14ac:dyDescent="0.2">
      <c r="B105" s="21"/>
      <c r="D105" s="226" t="s">
        <v>124</v>
      </c>
      <c r="F105" s="227" t="s">
        <v>568</v>
      </c>
      <c r="L105" s="21"/>
      <c r="M105" s="228"/>
      <c r="T105" s="39"/>
      <c r="AT105" s="10" t="s">
        <v>124</v>
      </c>
      <c r="AU105" s="10" t="s">
        <v>81</v>
      </c>
    </row>
    <row r="106" spans="2:65" s="1" customFormat="1" ht="16.5" customHeight="1" x14ac:dyDescent="0.2">
      <c r="B106" s="21"/>
      <c r="C106" s="214" t="s">
        <v>173</v>
      </c>
      <c r="D106" s="214" t="s">
        <v>119</v>
      </c>
      <c r="E106" s="215" t="s">
        <v>570</v>
      </c>
      <c r="F106" s="216" t="s">
        <v>571</v>
      </c>
      <c r="G106" s="217" t="s">
        <v>218</v>
      </c>
      <c r="H106" s="218">
        <v>2</v>
      </c>
      <c r="I106" s="252"/>
      <c r="J106" s="219">
        <f>ROUND(I106*H106,2)</f>
        <v>0</v>
      </c>
      <c r="K106" s="216" t="s">
        <v>19</v>
      </c>
      <c r="L106" s="21"/>
      <c r="M106" s="220" t="s">
        <v>19</v>
      </c>
      <c r="N106" s="221" t="s">
        <v>44</v>
      </c>
      <c r="O106" s="222">
        <v>0</v>
      </c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24" t="s">
        <v>133</v>
      </c>
      <c r="AT106" s="224" t="s">
        <v>119</v>
      </c>
      <c r="AU106" s="224" t="s">
        <v>81</v>
      </c>
      <c r="AY106" s="10" t="s">
        <v>118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0" t="s">
        <v>81</v>
      </c>
      <c r="BK106" s="225">
        <f>ROUND(I106*H106,2)</f>
        <v>0</v>
      </c>
      <c r="BL106" s="10" t="s">
        <v>133</v>
      </c>
      <c r="BM106" s="224" t="s">
        <v>572</v>
      </c>
    </row>
    <row r="107" spans="2:65" s="1" customFormat="1" x14ac:dyDescent="0.2">
      <c r="B107" s="21"/>
      <c r="D107" s="226" t="s">
        <v>124</v>
      </c>
      <c r="F107" s="227" t="s">
        <v>573</v>
      </c>
      <c r="L107" s="21"/>
      <c r="M107" s="228"/>
      <c r="T107" s="39"/>
      <c r="AT107" s="10" t="s">
        <v>124</v>
      </c>
      <c r="AU107" s="10" t="s">
        <v>81</v>
      </c>
    </row>
    <row r="108" spans="2:65" s="1" customFormat="1" ht="16.5" customHeight="1" x14ac:dyDescent="0.2">
      <c r="B108" s="21"/>
      <c r="C108" s="214" t="s">
        <v>179</v>
      </c>
      <c r="D108" s="214" t="s">
        <v>119</v>
      </c>
      <c r="E108" s="215" t="s">
        <v>574</v>
      </c>
      <c r="F108" s="216" t="s">
        <v>575</v>
      </c>
      <c r="G108" s="217" t="s">
        <v>218</v>
      </c>
      <c r="H108" s="218">
        <v>1</v>
      </c>
      <c r="I108" s="252"/>
      <c r="J108" s="219">
        <f>ROUND(I108*H108,2)</f>
        <v>0</v>
      </c>
      <c r="K108" s="216" t="s">
        <v>19</v>
      </c>
      <c r="L108" s="21"/>
      <c r="M108" s="220" t="s">
        <v>19</v>
      </c>
      <c r="N108" s="221" t="s">
        <v>44</v>
      </c>
      <c r="O108" s="222">
        <v>0</v>
      </c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24" t="s">
        <v>133</v>
      </c>
      <c r="AT108" s="224" t="s">
        <v>119</v>
      </c>
      <c r="AU108" s="224" t="s">
        <v>81</v>
      </c>
      <c r="AY108" s="10" t="s">
        <v>118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0" t="s">
        <v>81</v>
      </c>
      <c r="BK108" s="225">
        <f>ROUND(I108*H108,2)</f>
        <v>0</v>
      </c>
      <c r="BL108" s="10" t="s">
        <v>133</v>
      </c>
      <c r="BM108" s="224" t="s">
        <v>576</v>
      </c>
    </row>
    <row r="109" spans="2:65" s="1" customFormat="1" x14ac:dyDescent="0.2">
      <c r="B109" s="21"/>
      <c r="D109" s="226" t="s">
        <v>124</v>
      </c>
      <c r="F109" s="227" t="s">
        <v>575</v>
      </c>
      <c r="L109" s="21"/>
      <c r="M109" s="228"/>
      <c r="T109" s="39"/>
      <c r="AT109" s="10" t="s">
        <v>124</v>
      </c>
      <c r="AU109" s="10" t="s">
        <v>81</v>
      </c>
    </row>
    <row r="110" spans="2:65" s="1" customFormat="1" ht="16.5" customHeight="1" x14ac:dyDescent="0.2">
      <c r="B110" s="21"/>
      <c r="C110" s="214" t="s">
        <v>8</v>
      </c>
      <c r="D110" s="214" t="s">
        <v>119</v>
      </c>
      <c r="E110" s="215" t="s">
        <v>577</v>
      </c>
      <c r="F110" s="216" t="s">
        <v>578</v>
      </c>
      <c r="G110" s="217" t="s">
        <v>218</v>
      </c>
      <c r="H110" s="218">
        <v>1</v>
      </c>
      <c r="I110" s="252"/>
      <c r="J110" s="219">
        <f>ROUND(I110*H110,2)</f>
        <v>0</v>
      </c>
      <c r="K110" s="216" t="s">
        <v>19</v>
      </c>
      <c r="L110" s="21"/>
      <c r="M110" s="220" t="s">
        <v>19</v>
      </c>
      <c r="N110" s="221" t="s">
        <v>44</v>
      </c>
      <c r="O110" s="222">
        <v>0</v>
      </c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24" t="s">
        <v>537</v>
      </c>
      <c r="AT110" s="224" t="s">
        <v>119</v>
      </c>
      <c r="AU110" s="224" t="s">
        <v>81</v>
      </c>
      <c r="AY110" s="10" t="s">
        <v>118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0" t="s">
        <v>81</v>
      </c>
      <c r="BK110" s="225">
        <f>ROUND(I110*H110,2)</f>
        <v>0</v>
      </c>
      <c r="BL110" s="10" t="s">
        <v>537</v>
      </c>
      <c r="BM110" s="224" t="s">
        <v>579</v>
      </c>
    </row>
    <row r="111" spans="2:65" s="1" customFormat="1" ht="29.25" x14ac:dyDescent="0.2">
      <c r="B111" s="21"/>
      <c r="D111" s="226" t="s">
        <v>124</v>
      </c>
      <c r="F111" s="227" t="s">
        <v>580</v>
      </c>
      <c r="L111" s="21"/>
      <c r="M111" s="228"/>
      <c r="T111" s="39"/>
      <c r="AT111" s="10" t="s">
        <v>124</v>
      </c>
      <c r="AU111" s="10" t="s">
        <v>81</v>
      </c>
    </row>
    <row r="112" spans="2:65" s="1" customFormat="1" ht="16.5" customHeight="1" x14ac:dyDescent="0.2">
      <c r="B112" s="21"/>
      <c r="C112" s="214" t="s">
        <v>189</v>
      </c>
      <c r="D112" s="214" t="s">
        <v>119</v>
      </c>
      <c r="E112" s="215" t="s">
        <v>581</v>
      </c>
      <c r="F112" s="216" t="s">
        <v>582</v>
      </c>
      <c r="G112" s="217" t="s">
        <v>218</v>
      </c>
      <c r="H112" s="218">
        <v>1</v>
      </c>
      <c r="I112" s="252"/>
      <c r="J112" s="219">
        <f>ROUND(I112*H112,2)</f>
        <v>0</v>
      </c>
      <c r="K112" s="216" t="s">
        <v>19</v>
      </c>
      <c r="L112" s="21"/>
      <c r="M112" s="220" t="s">
        <v>19</v>
      </c>
      <c r="N112" s="221" t="s">
        <v>44</v>
      </c>
      <c r="O112" s="222">
        <v>0</v>
      </c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AR112" s="224" t="s">
        <v>537</v>
      </c>
      <c r="AT112" s="224" t="s">
        <v>119</v>
      </c>
      <c r="AU112" s="224" t="s">
        <v>81</v>
      </c>
      <c r="AY112" s="10" t="s">
        <v>118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0" t="s">
        <v>81</v>
      </c>
      <c r="BK112" s="225">
        <f>ROUND(I112*H112,2)</f>
        <v>0</v>
      </c>
      <c r="BL112" s="10" t="s">
        <v>537</v>
      </c>
      <c r="BM112" s="224" t="s">
        <v>583</v>
      </c>
    </row>
    <row r="113" spans="2:65" s="1" customFormat="1" x14ac:dyDescent="0.2">
      <c r="B113" s="21"/>
      <c r="D113" s="226" t="s">
        <v>124</v>
      </c>
      <c r="F113" s="227" t="s">
        <v>584</v>
      </c>
      <c r="L113" s="21"/>
      <c r="M113" s="228"/>
      <c r="T113" s="39"/>
      <c r="AT113" s="10" t="s">
        <v>124</v>
      </c>
      <c r="AU113" s="10" t="s">
        <v>81</v>
      </c>
    </row>
    <row r="114" spans="2:65" s="1" customFormat="1" ht="21.75" customHeight="1" x14ac:dyDescent="0.2">
      <c r="B114" s="21"/>
      <c r="C114" s="214" t="s">
        <v>194</v>
      </c>
      <c r="D114" s="214" t="s">
        <v>119</v>
      </c>
      <c r="E114" s="215" t="s">
        <v>585</v>
      </c>
      <c r="F114" s="216" t="s">
        <v>782</v>
      </c>
      <c r="G114" s="217" t="s">
        <v>218</v>
      </c>
      <c r="H114" s="218">
        <v>1</v>
      </c>
      <c r="I114" s="252"/>
      <c r="J114" s="219">
        <f>ROUND(I114*H114,2)</f>
        <v>0</v>
      </c>
      <c r="K114" s="216" t="s">
        <v>19</v>
      </c>
      <c r="L114" s="21"/>
      <c r="M114" s="220" t="s">
        <v>19</v>
      </c>
      <c r="N114" s="221" t="s">
        <v>44</v>
      </c>
      <c r="O114" s="222">
        <v>0</v>
      </c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24" t="s">
        <v>537</v>
      </c>
      <c r="AT114" s="224" t="s">
        <v>119</v>
      </c>
      <c r="AU114" s="224" t="s">
        <v>81</v>
      </c>
      <c r="AY114" s="10" t="s">
        <v>118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0" t="s">
        <v>81</v>
      </c>
      <c r="BK114" s="225">
        <f>ROUND(I114*H114,2)</f>
        <v>0</v>
      </c>
      <c r="BL114" s="10" t="s">
        <v>537</v>
      </c>
      <c r="BM114" s="224" t="s">
        <v>586</v>
      </c>
    </row>
    <row r="115" spans="2:65" s="1" customFormat="1" x14ac:dyDescent="0.2">
      <c r="B115" s="21"/>
      <c r="D115" s="226" t="s">
        <v>124</v>
      </c>
      <c r="F115" s="227" t="s">
        <v>587</v>
      </c>
      <c r="L115" s="21"/>
      <c r="M115" s="249"/>
      <c r="N115" s="250"/>
      <c r="O115" s="250"/>
      <c r="P115" s="250"/>
      <c r="Q115" s="250"/>
      <c r="R115" s="250"/>
      <c r="S115" s="250"/>
      <c r="T115" s="251"/>
      <c r="AT115" s="10" t="s">
        <v>124</v>
      </c>
      <c r="AU115" s="10" t="s">
        <v>81</v>
      </c>
    </row>
    <row r="116" spans="2:65" s="1" customFormat="1" ht="6.95" customHeight="1" x14ac:dyDescent="0.2"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21"/>
    </row>
  </sheetData>
  <sheetProtection algorithmName="SHA-512" hashValue="qWCy9FNWNEx28goJcPGrYfLHeLBedEB/0Gtk56dKGIRUG3amYNUNxZDuP9WsxoGXSkUxaHpKMyiz6JvOUZMkQw==" saltValue="UNW6crmFz42MwwCFV0LepQ==" spinCount="100000" sheet="1" objects="1" scenarios="1"/>
  <autoFilter ref="C81:K115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85"/>
  <sheetViews>
    <sheetView showGridLines="0" view="pageBreakPreview" zoomScale="60" zoomScaleNormal="100" workbookViewId="0">
      <selection activeCell="D3" sqref="D3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1"/>
      <c r="C3" s="12"/>
      <c r="D3" s="12"/>
      <c r="E3" s="12"/>
      <c r="F3" s="12"/>
      <c r="G3" s="12"/>
      <c r="H3" s="13"/>
    </row>
    <row r="4" spans="2:8" ht="24.95" customHeight="1" x14ac:dyDescent="0.2">
      <c r="B4" s="13"/>
      <c r="C4" s="14" t="s">
        <v>588</v>
      </c>
      <c r="H4" s="13"/>
    </row>
    <row r="5" spans="2:8" ht="12" customHeight="1" x14ac:dyDescent="0.2">
      <c r="B5" s="13"/>
      <c r="C5" s="16" t="s">
        <v>12</v>
      </c>
      <c r="D5" s="281" t="s">
        <v>13</v>
      </c>
      <c r="E5" s="271"/>
      <c r="F5" s="271"/>
      <c r="H5" s="13"/>
    </row>
    <row r="6" spans="2:8" ht="36.950000000000003" customHeight="1" x14ac:dyDescent="0.2">
      <c r="B6" s="13"/>
      <c r="C6" s="18" t="s">
        <v>14</v>
      </c>
      <c r="D6" s="280" t="s">
        <v>15</v>
      </c>
      <c r="E6" s="271"/>
      <c r="F6" s="271"/>
      <c r="H6" s="13"/>
    </row>
    <row r="7" spans="2:8" ht="16.5" customHeight="1" x14ac:dyDescent="0.2">
      <c r="B7" s="13"/>
      <c r="C7" s="19" t="s">
        <v>22</v>
      </c>
      <c r="D7" s="173"/>
      <c r="H7" s="13"/>
    </row>
    <row r="8" spans="2:8" s="1" customFormat="1" ht="10.9" customHeight="1" x14ac:dyDescent="0.2">
      <c r="B8" s="21"/>
      <c r="H8" s="21"/>
    </row>
    <row r="9" spans="2:8" s="7" customFormat="1" ht="29.25" customHeight="1" x14ac:dyDescent="0.2">
      <c r="B9" s="70"/>
      <c r="C9" s="71" t="s">
        <v>54</v>
      </c>
      <c r="D9" s="72" t="s">
        <v>55</v>
      </c>
      <c r="E9" s="72" t="s">
        <v>106</v>
      </c>
      <c r="F9" s="73" t="s">
        <v>589</v>
      </c>
      <c r="H9" s="70"/>
    </row>
    <row r="10" spans="2:8" s="1" customFormat="1" ht="26.45" customHeight="1" x14ac:dyDescent="0.2">
      <c r="B10" s="21"/>
      <c r="C10" s="75" t="s">
        <v>87</v>
      </c>
      <c r="D10" s="75" t="s">
        <v>88</v>
      </c>
      <c r="H10" s="21"/>
    </row>
    <row r="11" spans="2:8" s="1" customFormat="1" ht="16.899999999999999" customHeight="1" x14ac:dyDescent="0.2">
      <c r="B11" s="21"/>
      <c r="C11" s="76" t="s">
        <v>256</v>
      </c>
      <c r="D11" s="77" t="s">
        <v>256</v>
      </c>
      <c r="E11" s="78" t="s">
        <v>257</v>
      </c>
      <c r="F11" s="79">
        <v>12</v>
      </c>
      <c r="H11" s="21"/>
    </row>
    <row r="12" spans="2:8" s="1" customFormat="1" ht="16.899999999999999" customHeight="1" x14ac:dyDescent="0.2">
      <c r="B12" s="21"/>
      <c r="C12" s="80" t="s">
        <v>19</v>
      </c>
      <c r="D12" s="80" t="s">
        <v>308</v>
      </c>
      <c r="E12" s="10" t="s">
        <v>19</v>
      </c>
      <c r="F12" s="81">
        <v>0</v>
      </c>
      <c r="H12" s="21"/>
    </row>
    <row r="13" spans="2:8" s="1" customFormat="1" ht="16.899999999999999" customHeight="1" x14ac:dyDescent="0.2">
      <c r="B13" s="21"/>
      <c r="C13" s="80" t="s">
        <v>256</v>
      </c>
      <c r="D13" s="80" t="s">
        <v>309</v>
      </c>
      <c r="E13" s="10" t="s">
        <v>19</v>
      </c>
      <c r="F13" s="81">
        <v>12</v>
      </c>
      <c r="H13" s="21"/>
    </row>
    <row r="14" spans="2:8" s="1" customFormat="1" ht="16.899999999999999" customHeight="1" x14ac:dyDescent="0.2">
      <c r="B14" s="21"/>
      <c r="C14" s="82" t="s">
        <v>590</v>
      </c>
      <c r="H14" s="21"/>
    </row>
    <row r="15" spans="2:8" s="1" customFormat="1" ht="16.899999999999999" customHeight="1" x14ac:dyDescent="0.2">
      <c r="B15" s="21"/>
      <c r="C15" s="80" t="s">
        <v>304</v>
      </c>
      <c r="D15" s="80" t="s">
        <v>305</v>
      </c>
      <c r="E15" s="10" t="s">
        <v>257</v>
      </c>
      <c r="F15" s="81">
        <v>12</v>
      </c>
      <c r="H15" s="21"/>
    </row>
    <row r="16" spans="2:8" s="1" customFormat="1" ht="16.899999999999999" customHeight="1" x14ac:dyDescent="0.2">
      <c r="B16" s="21"/>
      <c r="C16" s="80" t="s">
        <v>310</v>
      </c>
      <c r="D16" s="80" t="s">
        <v>311</v>
      </c>
      <c r="E16" s="10" t="s">
        <v>257</v>
      </c>
      <c r="F16" s="81">
        <v>12</v>
      </c>
      <c r="H16" s="21"/>
    </row>
    <row r="17" spans="2:8" s="1" customFormat="1" ht="16.899999999999999" customHeight="1" x14ac:dyDescent="0.2">
      <c r="B17" s="21"/>
      <c r="C17" s="76" t="s">
        <v>258</v>
      </c>
      <c r="D17" s="77" t="s">
        <v>258</v>
      </c>
      <c r="E17" s="78" t="s">
        <v>243</v>
      </c>
      <c r="F17" s="79">
        <v>102.6</v>
      </c>
      <c r="H17" s="21"/>
    </row>
    <row r="18" spans="2:8" s="1" customFormat="1" ht="16.899999999999999" customHeight="1" x14ac:dyDescent="0.2">
      <c r="B18" s="21"/>
      <c r="C18" s="80" t="s">
        <v>19</v>
      </c>
      <c r="D18" s="80" t="s">
        <v>290</v>
      </c>
      <c r="E18" s="10" t="s">
        <v>19</v>
      </c>
      <c r="F18" s="81">
        <v>0</v>
      </c>
      <c r="H18" s="21"/>
    </row>
    <row r="19" spans="2:8" s="1" customFormat="1" ht="16.899999999999999" customHeight="1" x14ac:dyDescent="0.2">
      <c r="B19" s="21"/>
      <c r="C19" s="80" t="s">
        <v>258</v>
      </c>
      <c r="D19" s="80" t="s">
        <v>291</v>
      </c>
      <c r="E19" s="10" t="s">
        <v>19</v>
      </c>
      <c r="F19" s="81">
        <v>102.6</v>
      </c>
      <c r="H19" s="21"/>
    </row>
    <row r="20" spans="2:8" s="1" customFormat="1" ht="16.899999999999999" customHeight="1" x14ac:dyDescent="0.2">
      <c r="B20" s="21"/>
      <c r="C20" s="82" t="s">
        <v>590</v>
      </c>
      <c r="H20" s="21"/>
    </row>
    <row r="21" spans="2:8" s="1" customFormat="1" ht="16.899999999999999" customHeight="1" x14ac:dyDescent="0.2">
      <c r="B21" s="21"/>
      <c r="C21" s="80" t="s">
        <v>285</v>
      </c>
      <c r="D21" s="80" t="s">
        <v>286</v>
      </c>
      <c r="E21" s="10" t="s">
        <v>243</v>
      </c>
      <c r="F21" s="81">
        <v>102.6</v>
      </c>
      <c r="H21" s="21"/>
    </row>
    <row r="22" spans="2:8" s="1" customFormat="1" ht="16.899999999999999" customHeight="1" x14ac:dyDescent="0.2">
      <c r="B22" s="21"/>
      <c r="C22" s="80" t="s">
        <v>292</v>
      </c>
      <c r="D22" s="80" t="s">
        <v>293</v>
      </c>
      <c r="E22" s="10" t="s">
        <v>243</v>
      </c>
      <c r="F22" s="81">
        <v>6156</v>
      </c>
      <c r="H22" s="21"/>
    </row>
    <row r="23" spans="2:8" s="1" customFormat="1" ht="16.899999999999999" customHeight="1" x14ac:dyDescent="0.2">
      <c r="B23" s="21"/>
      <c r="C23" s="80" t="s">
        <v>299</v>
      </c>
      <c r="D23" s="80" t="s">
        <v>300</v>
      </c>
      <c r="E23" s="10" t="s">
        <v>243</v>
      </c>
      <c r="F23" s="81">
        <v>102.6</v>
      </c>
      <c r="H23" s="21"/>
    </row>
    <row r="24" spans="2:8" s="1" customFormat="1" ht="16.899999999999999" customHeight="1" x14ac:dyDescent="0.2">
      <c r="B24" s="21"/>
      <c r="C24" s="76" t="s">
        <v>447</v>
      </c>
      <c r="D24" s="77" t="s">
        <v>447</v>
      </c>
      <c r="E24" s="78" t="s">
        <v>147</v>
      </c>
      <c r="F24" s="79">
        <v>48</v>
      </c>
      <c r="H24" s="21"/>
    </row>
    <row r="25" spans="2:8" s="1" customFormat="1" ht="16.899999999999999" customHeight="1" x14ac:dyDescent="0.2">
      <c r="B25" s="21"/>
      <c r="C25" s="80" t="s">
        <v>19</v>
      </c>
      <c r="D25" s="80" t="s">
        <v>446</v>
      </c>
      <c r="E25" s="10" t="s">
        <v>19</v>
      </c>
      <c r="F25" s="81">
        <v>0</v>
      </c>
      <c r="H25" s="21"/>
    </row>
    <row r="26" spans="2:8" s="1" customFormat="1" ht="16.899999999999999" customHeight="1" x14ac:dyDescent="0.2">
      <c r="B26" s="21"/>
      <c r="C26" s="80" t="s">
        <v>447</v>
      </c>
      <c r="D26" s="80" t="s">
        <v>448</v>
      </c>
      <c r="E26" s="10" t="s">
        <v>19</v>
      </c>
      <c r="F26" s="81">
        <v>48</v>
      </c>
      <c r="H26" s="21"/>
    </row>
    <row r="27" spans="2:8" s="1" customFormat="1" ht="16.899999999999999" customHeight="1" x14ac:dyDescent="0.2">
      <c r="B27" s="21"/>
      <c r="C27" s="76" t="s">
        <v>247</v>
      </c>
      <c r="D27" s="77" t="s">
        <v>248</v>
      </c>
      <c r="E27" s="78" t="s">
        <v>249</v>
      </c>
      <c r="F27" s="79">
        <v>4</v>
      </c>
      <c r="H27" s="21"/>
    </row>
    <row r="28" spans="2:8" s="1" customFormat="1" ht="16.899999999999999" customHeight="1" x14ac:dyDescent="0.2">
      <c r="B28" s="21"/>
      <c r="C28" s="80" t="s">
        <v>19</v>
      </c>
      <c r="D28" s="80" t="s">
        <v>281</v>
      </c>
      <c r="E28" s="10" t="s">
        <v>19</v>
      </c>
      <c r="F28" s="81">
        <v>0</v>
      </c>
      <c r="H28" s="21"/>
    </row>
    <row r="29" spans="2:8" s="1" customFormat="1" ht="16.899999999999999" customHeight="1" x14ac:dyDescent="0.2">
      <c r="B29" s="21"/>
      <c r="C29" s="80" t="s">
        <v>19</v>
      </c>
      <c r="D29" s="80" t="s">
        <v>282</v>
      </c>
      <c r="E29" s="10" t="s">
        <v>19</v>
      </c>
      <c r="F29" s="81">
        <v>0</v>
      </c>
      <c r="H29" s="21"/>
    </row>
    <row r="30" spans="2:8" s="1" customFormat="1" ht="16.899999999999999" customHeight="1" x14ac:dyDescent="0.2">
      <c r="B30" s="21"/>
      <c r="C30" s="80" t="s">
        <v>247</v>
      </c>
      <c r="D30" s="80" t="s">
        <v>283</v>
      </c>
      <c r="E30" s="10" t="s">
        <v>19</v>
      </c>
      <c r="F30" s="81">
        <v>4</v>
      </c>
      <c r="H30" s="21"/>
    </row>
    <row r="31" spans="2:8" s="1" customFormat="1" ht="16.899999999999999" customHeight="1" x14ac:dyDescent="0.2">
      <c r="B31" s="21"/>
      <c r="C31" s="82" t="s">
        <v>590</v>
      </c>
      <c r="H31" s="21"/>
    </row>
    <row r="32" spans="2:8" s="1" customFormat="1" ht="16.899999999999999" customHeight="1" x14ac:dyDescent="0.2">
      <c r="B32" s="21"/>
      <c r="C32" s="80" t="s">
        <v>334</v>
      </c>
      <c r="D32" s="80" t="s">
        <v>335</v>
      </c>
      <c r="E32" s="10" t="s">
        <v>249</v>
      </c>
      <c r="F32" s="81">
        <v>4</v>
      </c>
      <c r="H32" s="21"/>
    </row>
    <row r="33" spans="2:8" s="1" customFormat="1" ht="16.899999999999999" customHeight="1" x14ac:dyDescent="0.2">
      <c r="B33" s="21"/>
      <c r="C33" s="80" t="s">
        <v>274</v>
      </c>
      <c r="D33" s="80" t="s">
        <v>275</v>
      </c>
      <c r="E33" s="10" t="s">
        <v>249</v>
      </c>
      <c r="F33" s="81">
        <v>4</v>
      </c>
      <c r="H33" s="21"/>
    </row>
    <row r="34" spans="2:8" s="1" customFormat="1" ht="16.899999999999999" customHeight="1" x14ac:dyDescent="0.2">
      <c r="B34" s="21"/>
      <c r="C34" s="76" t="s">
        <v>244</v>
      </c>
      <c r="D34" s="77" t="s">
        <v>245</v>
      </c>
      <c r="E34" s="78" t="s">
        <v>243</v>
      </c>
      <c r="F34" s="79">
        <v>120</v>
      </c>
      <c r="H34" s="21"/>
    </row>
    <row r="35" spans="2:8" s="1" customFormat="1" ht="16.899999999999999" customHeight="1" x14ac:dyDescent="0.2">
      <c r="B35" s="21"/>
      <c r="C35" s="80" t="s">
        <v>19</v>
      </c>
      <c r="D35" s="80" t="s">
        <v>281</v>
      </c>
      <c r="E35" s="10" t="s">
        <v>19</v>
      </c>
      <c r="F35" s="81">
        <v>0</v>
      </c>
      <c r="H35" s="21"/>
    </row>
    <row r="36" spans="2:8" s="1" customFormat="1" ht="16.899999999999999" customHeight="1" x14ac:dyDescent="0.2">
      <c r="B36" s="21"/>
      <c r="C36" s="80" t="s">
        <v>19</v>
      </c>
      <c r="D36" s="80" t="s">
        <v>424</v>
      </c>
      <c r="E36" s="10" t="s">
        <v>19</v>
      </c>
      <c r="F36" s="81">
        <v>70</v>
      </c>
      <c r="H36" s="21"/>
    </row>
    <row r="37" spans="2:8" s="1" customFormat="1" ht="16.899999999999999" customHeight="1" x14ac:dyDescent="0.2">
      <c r="B37" s="21"/>
      <c r="C37" s="80" t="s">
        <v>19</v>
      </c>
      <c r="D37" s="80" t="s">
        <v>425</v>
      </c>
      <c r="E37" s="10" t="s">
        <v>19</v>
      </c>
      <c r="F37" s="81">
        <v>50</v>
      </c>
      <c r="H37" s="21"/>
    </row>
    <row r="38" spans="2:8" s="1" customFormat="1" ht="16.899999999999999" customHeight="1" x14ac:dyDescent="0.2">
      <c r="B38" s="21"/>
      <c r="C38" s="80" t="s">
        <v>244</v>
      </c>
      <c r="D38" s="80" t="s">
        <v>321</v>
      </c>
      <c r="E38" s="10" t="s">
        <v>19</v>
      </c>
      <c r="F38" s="81">
        <v>120</v>
      </c>
      <c r="H38" s="21"/>
    </row>
    <row r="39" spans="2:8" s="1" customFormat="1" ht="16.899999999999999" customHeight="1" x14ac:dyDescent="0.2">
      <c r="B39" s="21"/>
      <c r="C39" s="82" t="s">
        <v>590</v>
      </c>
      <c r="H39" s="21"/>
    </row>
    <row r="40" spans="2:8" s="1" customFormat="1" ht="16.899999999999999" customHeight="1" x14ac:dyDescent="0.2">
      <c r="B40" s="21"/>
      <c r="C40" s="80" t="s">
        <v>480</v>
      </c>
      <c r="D40" s="80" t="s">
        <v>481</v>
      </c>
      <c r="E40" s="10" t="s">
        <v>243</v>
      </c>
      <c r="F40" s="81">
        <v>120</v>
      </c>
      <c r="H40" s="21"/>
    </row>
    <row r="41" spans="2:8" s="1" customFormat="1" ht="16.899999999999999" customHeight="1" x14ac:dyDescent="0.2">
      <c r="B41" s="21"/>
      <c r="C41" s="80" t="s">
        <v>491</v>
      </c>
      <c r="D41" s="80" t="s">
        <v>492</v>
      </c>
      <c r="E41" s="10" t="s">
        <v>243</v>
      </c>
      <c r="F41" s="81">
        <v>120</v>
      </c>
      <c r="H41" s="21"/>
    </row>
    <row r="42" spans="2:8" s="1" customFormat="1" ht="16.899999999999999" customHeight="1" x14ac:dyDescent="0.2">
      <c r="B42" s="21"/>
      <c r="C42" s="80" t="s">
        <v>503</v>
      </c>
      <c r="D42" s="80" t="s">
        <v>504</v>
      </c>
      <c r="E42" s="10" t="s">
        <v>243</v>
      </c>
      <c r="F42" s="81">
        <v>240</v>
      </c>
      <c r="H42" s="21"/>
    </row>
    <row r="43" spans="2:8" s="1" customFormat="1" ht="16.899999999999999" customHeight="1" x14ac:dyDescent="0.2">
      <c r="B43" s="21"/>
      <c r="C43" s="80" t="s">
        <v>515</v>
      </c>
      <c r="D43" s="80" t="s">
        <v>516</v>
      </c>
      <c r="E43" s="10" t="s">
        <v>243</v>
      </c>
      <c r="F43" s="81">
        <v>120</v>
      </c>
      <c r="H43" s="21"/>
    </row>
    <row r="44" spans="2:8" s="1" customFormat="1" ht="16.899999999999999" customHeight="1" x14ac:dyDescent="0.2">
      <c r="B44" s="21"/>
      <c r="C44" s="80" t="s">
        <v>418</v>
      </c>
      <c r="D44" s="80" t="s">
        <v>419</v>
      </c>
      <c r="E44" s="10" t="s">
        <v>206</v>
      </c>
      <c r="F44" s="81">
        <v>2.4</v>
      </c>
      <c r="H44" s="21"/>
    </row>
    <row r="45" spans="2:8" s="1" customFormat="1" ht="16.899999999999999" customHeight="1" x14ac:dyDescent="0.2">
      <c r="B45" s="21"/>
      <c r="C45" s="80" t="s">
        <v>497</v>
      </c>
      <c r="D45" s="80" t="s">
        <v>498</v>
      </c>
      <c r="E45" s="10" t="s">
        <v>147</v>
      </c>
      <c r="F45" s="81">
        <v>84.84</v>
      </c>
      <c r="H45" s="21"/>
    </row>
    <row r="46" spans="2:8" s="1" customFormat="1" ht="16.899999999999999" customHeight="1" x14ac:dyDescent="0.2">
      <c r="B46" s="21"/>
      <c r="C46" s="80" t="s">
        <v>509</v>
      </c>
      <c r="D46" s="80" t="s">
        <v>510</v>
      </c>
      <c r="E46" s="10" t="s">
        <v>147</v>
      </c>
      <c r="F46" s="81">
        <v>122.4</v>
      </c>
      <c r="H46" s="21"/>
    </row>
    <row r="47" spans="2:8" s="1" customFormat="1" ht="16.899999999999999" customHeight="1" x14ac:dyDescent="0.2">
      <c r="B47" s="21"/>
      <c r="C47" s="80" t="s">
        <v>521</v>
      </c>
      <c r="D47" s="80" t="s">
        <v>522</v>
      </c>
      <c r="E47" s="10" t="s">
        <v>147</v>
      </c>
      <c r="F47" s="81">
        <v>46.8</v>
      </c>
      <c r="H47" s="21"/>
    </row>
    <row r="48" spans="2:8" s="1" customFormat="1" ht="16.899999999999999" customHeight="1" x14ac:dyDescent="0.2">
      <c r="B48" s="21"/>
      <c r="C48" s="80" t="s">
        <v>486</v>
      </c>
      <c r="D48" s="80" t="s">
        <v>487</v>
      </c>
      <c r="E48" s="10" t="s">
        <v>206</v>
      </c>
      <c r="F48" s="81">
        <v>2.4</v>
      </c>
      <c r="H48" s="21"/>
    </row>
    <row r="49" spans="2:8" s="1" customFormat="1" ht="16.899999999999999" customHeight="1" x14ac:dyDescent="0.2">
      <c r="B49" s="21"/>
      <c r="C49" s="76" t="s">
        <v>253</v>
      </c>
      <c r="D49" s="77" t="s">
        <v>254</v>
      </c>
      <c r="E49" s="78" t="s">
        <v>147</v>
      </c>
      <c r="F49" s="79">
        <v>865</v>
      </c>
      <c r="H49" s="21"/>
    </row>
    <row r="50" spans="2:8" s="1" customFormat="1" ht="16.899999999999999" customHeight="1" x14ac:dyDescent="0.2">
      <c r="B50" s="21"/>
      <c r="C50" s="80" t="s">
        <v>19</v>
      </c>
      <c r="D50" s="80" t="s">
        <v>455</v>
      </c>
      <c r="E50" s="10" t="s">
        <v>19</v>
      </c>
      <c r="F50" s="81">
        <v>0</v>
      </c>
      <c r="H50" s="21"/>
    </row>
    <row r="51" spans="2:8" s="1" customFormat="1" ht="16.899999999999999" customHeight="1" x14ac:dyDescent="0.2">
      <c r="B51" s="21"/>
      <c r="C51" s="80" t="s">
        <v>253</v>
      </c>
      <c r="D51" s="80" t="s">
        <v>456</v>
      </c>
      <c r="E51" s="10" t="s">
        <v>19</v>
      </c>
      <c r="F51" s="81">
        <v>865</v>
      </c>
      <c r="H51" s="21"/>
    </row>
    <row r="52" spans="2:8" s="1" customFormat="1" ht="16.899999999999999" customHeight="1" x14ac:dyDescent="0.2">
      <c r="B52" s="21"/>
      <c r="C52" s="82" t="s">
        <v>590</v>
      </c>
      <c r="H52" s="21"/>
    </row>
    <row r="53" spans="2:8" s="1" customFormat="1" ht="16.899999999999999" customHeight="1" x14ac:dyDescent="0.2">
      <c r="B53" s="21"/>
      <c r="C53" s="80" t="s">
        <v>458</v>
      </c>
      <c r="D53" s="80" t="s">
        <v>459</v>
      </c>
      <c r="E53" s="10" t="s">
        <v>147</v>
      </c>
      <c r="F53" s="81">
        <v>865</v>
      </c>
      <c r="H53" s="21"/>
    </row>
    <row r="54" spans="2:8" s="1" customFormat="1" ht="16.899999999999999" customHeight="1" x14ac:dyDescent="0.2">
      <c r="B54" s="21"/>
      <c r="C54" s="80" t="s">
        <v>184</v>
      </c>
      <c r="D54" s="80" t="s">
        <v>185</v>
      </c>
      <c r="E54" s="10" t="s">
        <v>147</v>
      </c>
      <c r="F54" s="81">
        <v>1455</v>
      </c>
      <c r="H54" s="21"/>
    </row>
    <row r="55" spans="2:8" s="1" customFormat="1" ht="16.899999999999999" customHeight="1" x14ac:dyDescent="0.2">
      <c r="B55" s="21"/>
      <c r="C55" s="76" t="s">
        <v>242</v>
      </c>
      <c r="D55" s="77" t="s">
        <v>242</v>
      </c>
      <c r="E55" s="78" t="s">
        <v>243</v>
      </c>
      <c r="F55" s="79">
        <v>5</v>
      </c>
      <c r="H55" s="21"/>
    </row>
    <row r="56" spans="2:8" s="1" customFormat="1" ht="16.899999999999999" customHeight="1" x14ac:dyDescent="0.2">
      <c r="B56" s="21"/>
      <c r="C56" s="80" t="s">
        <v>19</v>
      </c>
      <c r="D56" s="80" t="s">
        <v>281</v>
      </c>
      <c r="E56" s="10" t="s">
        <v>19</v>
      </c>
      <c r="F56" s="81">
        <v>0</v>
      </c>
      <c r="H56" s="21"/>
    </row>
    <row r="57" spans="2:8" s="1" customFormat="1" ht="16.899999999999999" customHeight="1" x14ac:dyDescent="0.2">
      <c r="B57" s="21"/>
      <c r="C57" s="80" t="s">
        <v>19</v>
      </c>
      <c r="D57" s="80" t="s">
        <v>323</v>
      </c>
      <c r="E57" s="10" t="s">
        <v>19</v>
      </c>
      <c r="F57" s="81">
        <v>3</v>
      </c>
      <c r="H57" s="21"/>
    </row>
    <row r="58" spans="2:8" s="1" customFormat="1" ht="16.899999999999999" customHeight="1" x14ac:dyDescent="0.2">
      <c r="B58" s="21"/>
      <c r="C58" s="80" t="s">
        <v>19</v>
      </c>
      <c r="D58" s="80" t="s">
        <v>324</v>
      </c>
      <c r="E58" s="10" t="s">
        <v>19</v>
      </c>
      <c r="F58" s="81">
        <v>2</v>
      </c>
      <c r="H58" s="21"/>
    </row>
    <row r="59" spans="2:8" s="1" customFormat="1" ht="16.899999999999999" customHeight="1" x14ac:dyDescent="0.2">
      <c r="B59" s="21"/>
      <c r="C59" s="80" t="s">
        <v>242</v>
      </c>
      <c r="D59" s="80" t="s">
        <v>321</v>
      </c>
      <c r="E59" s="10" t="s">
        <v>19</v>
      </c>
      <c r="F59" s="81">
        <v>5</v>
      </c>
      <c r="H59" s="21"/>
    </row>
    <row r="60" spans="2:8" s="1" customFormat="1" ht="16.899999999999999" customHeight="1" x14ac:dyDescent="0.2">
      <c r="B60" s="21"/>
      <c r="C60" s="82" t="s">
        <v>590</v>
      </c>
      <c r="H60" s="21"/>
    </row>
    <row r="61" spans="2:8" s="1" customFormat="1" ht="16.899999999999999" customHeight="1" x14ac:dyDescent="0.2">
      <c r="B61" s="21"/>
      <c r="C61" s="80" t="s">
        <v>338</v>
      </c>
      <c r="D61" s="80" t="s">
        <v>339</v>
      </c>
      <c r="E61" s="10" t="s">
        <v>243</v>
      </c>
      <c r="F61" s="81">
        <v>5</v>
      </c>
      <c r="H61" s="21"/>
    </row>
    <row r="62" spans="2:8" s="1" customFormat="1" ht="16.899999999999999" customHeight="1" x14ac:dyDescent="0.2">
      <c r="B62" s="21"/>
      <c r="C62" s="80" t="s">
        <v>316</v>
      </c>
      <c r="D62" s="80" t="s">
        <v>317</v>
      </c>
      <c r="E62" s="10" t="s">
        <v>243</v>
      </c>
      <c r="F62" s="81">
        <v>115</v>
      </c>
      <c r="H62" s="21"/>
    </row>
    <row r="63" spans="2:8" s="1" customFormat="1" ht="16.899999999999999" customHeight="1" x14ac:dyDescent="0.2">
      <c r="B63" s="21"/>
      <c r="C63" s="80" t="s">
        <v>325</v>
      </c>
      <c r="D63" s="80" t="s">
        <v>326</v>
      </c>
      <c r="E63" s="10" t="s">
        <v>243</v>
      </c>
      <c r="F63" s="81">
        <v>5</v>
      </c>
      <c r="H63" s="21"/>
    </row>
    <row r="64" spans="2:8" s="1" customFormat="1" ht="16.899999999999999" customHeight="1" x14ac:dyDescent="0.2">
      <c r="B64" s="21"/>
      <c r="C64" s="80" t="s">
        <v>343</v>
      </c>
      <c r="D64" s="80" t="s">
        <v>344</v>
      </c>
      <c r="E64" s="10" t="s">
        <v>243</v>
      </c>
      <c r="F64" s="81">
        <v>5</v>
      </c>
      <c r="H64" s="21"/>
    </row>
    <row r="65" spans="2:8" s="1" customFormat="1" ht="16.899999999999999" customHeight="1" x14ac:dyDescent="0.2">
      <c r="B65" s="21"/>
      <c r="C65" s="80" t="s">
        <v>348</v>
      </c>
      <c r="D65" s="80" t="s">
        <v>349</v>
      </c>
      <c r="E65" s="10" t="s">
        <v>243</v>
      </c>
      <c r="F65" s="81">
        <v>5</v>
      </c>
      <c r="H65" s="21"/>
    </row>
    <row r="66" spans="2:8" s="1" customFormat="1" ht="16.899999999999999" customHeight="1" x14ac:dyDescent="0.2">
      <c r="B66" s="21"/>
      <c r="C66" s="80" t="s">
        <v>353</v>
      </c>
      <c r="D66" s="80" t="s">
        <v>354</v>
      </c>
      <c r="E66" s="10" t="s">
        <v>243</v>
      </c>
      <c r="F66" s="81">
        <v>5</v>
      </c>
      <c r="H66" s="21"/>
    </row>
    <row r="67" spans="2:8" s="1" customFormat="1" ht="16.899999999999999" customHeight="1" x14ac:dyDescent="0.2">
      <c r="B67" s="21"/>
      <c r="C67" s="80" t="s">
        <v>360</v>
      </c>
      <c r="D67" s="80" t="s">
        <v>361</v>
      </c>
      <c r="E67" s="10" t="s">
        <v>243</v>
      </c>
      <c r="F67" s="81">
        <v>5</v>
      </c>
      <c r="H67" s="21"/>
    </row>
    <row r="68" spans="2:8" s="1" customFormat="1" ht="16.899999999999999" customHeight="1" x14ac:dyDescent="0.2">
      <c r="B68" s="21"/>
      <c r="C68" s="80" t="s">
        <v>366</v>
      </c>
      <c r="D68" s="80" t="s">
        <v>367</v>
      </c>
      <c r="E68" s="10" t="s">
        <v>243</v>
      </c>
      <c r="F68" s="81">
        <v>5</v>
      </c>
      <c r="H68" s="21"/>
    </row>
    <row r="69" spans="2:8" s="1" customFormat="1" ht="16.899999999999999" customHeight="1" x14ac:dyDescent="0.2">
      <c r="B69" s="21"/>
      <c r="C69" s="76" t="s">
        <v>250</v>
      </c>
      <c r="D69" s="77" t="s">
        <v>251</v>
      </c>
      <c r="E69" s="78" t="s">
        <v>147</v>
      </c>
      <c r="F69" s="79">
        <v>590</v>
      </c>
      <c r="H69" s="21"/>
    </row>
    <row r="70" spans="2:8" s="1" customFormat="1" ht="16.899999999999999" customHeight="1" x14ac:dyDescent="0.2">
      <c r="B70" s="21"/>
      <c r="C70" s="80" t="s">
        <v>19</v>
      </c>
      <c r="D70" s="80" t="s">
        <v>446</v>
      </c>
      <c r="E70" s="10" t="s">
        <v>19</v>
      </c>
      <c r="F70" s="81">
        <v>0</v>
      </c>
      <c r="H70" s="21"/>
    </row>
    <row r="71" spans="2:8" s="1" customFormat="1" ht="16.899999999999999" customHeight="1" x14ac:dyDescent="0.2">
      <c r="B71" s="21"/>
      <c r="C71" s="80" t="s">
        <v>250</v>
      </c>
      <c r="D71" s="80" t="s">
        <v>453</v>
      </c>
      <c r="E71" s="10" t="s">
        <v>19</v>
      </c>
      <c r="F71" s="81">
        <v>590</v>
      </c>
      <c r="H71" s="21"/>
    </row>
    <row r="72" spans="2:8" s="1" customFormat="1" ht="16.899999999999999" customHeight="1" x14ac:dyDescent="0.2">
      <c r="B72" s="21"/>
      <c r="C72" s="82" t="s">
        <v>590</v>
      </c>
      <c r="H72" s="21"/>
    </row>
    <row r="73" spans="2:8" s="1" customFormat="1" ht="16.899999999999999" customHeight="1" x14ac:dyDescent="0.2">
      <c r="B73" s="21"/>
      <c r="C73" s="80" t="s">
        <v>464</v>
      </c>
      <c r="D73" s="80" t="s">
        <v>251</v>
      </c>
      <c r="E73" s="10" t="s">
        <v>147</v>
      </c>
      <c r="F73" s="81">
        <v>590</v>
      </c>
      <c r="H73" s="21"/>
    </row>
    <row r="74" spans="2:8" s="1" customFormat="1" ht="16.899999999999999" customHeight="1" x14ac:dyDescent="0.2">
      <c r="B74" s="21"/>
      <c r="C74" s="80" t="s">
        <v>184</v>
      </c>
      <c r="D74" s="80" t="s">
        <v>185</v>
      </c>
      <c r="E74" s="10" t="s">
        <v>147</v>
      </c>
      <c r="F74" s="81">
        <v>1455</v>
      </c>
      <c r="H74" s="21"/>
    </row>
    <row r="75" spans="2:8" s="1" customFormat="1" ht="16.899999999999999" customHeight="1" x14ac:dyDescent="0.2">
      <c r="B75" s="21"/>
      <c r="C75" s="76" t="s">
        <v>261</v>
      </c>
      <c r="D75" s="77" t="s">
        <v>261</v>
      </c>
      <c r="E75" s="78" t="s">
        <v>206</v>
      </c>
      <c r="F75" s="79">
        <v>2.4</v>
      </c>
      <c r="H75" s="21"/>
    </row>
    <row r="76" spans="2:8" s="1" customFormat="1" ht="16.899999999999999" customHeight="1" x14ac:dyDescent="0.2">
      <c r="B76" s="21"/>
      <c r="C76" s="80" t="s">
        <v>19</v>
      </c>
      <c r="D76" s="80" t="s">
        <v>395</v>
      </c>
      <c r="E76" s="10" t="s">
        <v>19</v>
      </c>
      <c r="F76" s="81">
        <v>0</v>
      </c>
      <c r="H76" s="21"/>
    </row>
    <row r="77" spans="2:8" s="1" customFormat="1" ht="16.899999999999999" customHeight="1" x14ac:dyDescent="0.2">
      <c r="B77" s="21"/>
      <c r="C77" s="80" t="s">
        <v>261</v>
      </c>
      <c r="D77" s="80" t="s">
        <v>396</v>
      </c>
      <c r="E77" s="10" t="s">
        <v>19</v>
      </c>
      <c r="F77" s="81">
        <v>2.4</v>
      </c>
      <c r="H77" s="21"/>
    </row>
    <row r="78" spans="2:8" s="1" customFormat="1" ht="16.899999999999999" customHeight="1" x14ac:dyDescent="0.2">
      <c r="B78" s="21"/>
      <c r="C78" s="82" t="s">
        <v>590</v>
      </c>
      <c r="H78" s="21"/>
    </row>
    <row r="79" spans="2:8" s="1" customFormat="1" ht="16.899999999999999" customHeight="1" x14ac:dyDescent="0.2">
      <c r="B79" s="21"/>
      <c r="C79" s="80" t="s">
        <v>418</v>
      </c>
      <c r="D79" s="80" t="s">
        <v>419</v>
      </c>
      <c r="E79" s="10" t="s">
        <v>206</v>
      </c>
      <c r="F79" s="81">
        <v>2.4</v>
      </c>
      <c r="H79" s="21"/>
    </row>
    <row r="80" spans="2:8" s="1" customFormat="1" ht="16.899999999999999" customHeight="1" x14ac:dyDescent="0.2">
      <c r="B80" s="21"/>
      <c r="C80" s="80" t="s">
        <v>389</v>
      </c>
      <c r="D80" s="80" t="s">
        <v>390</v>
      </c>
      <c r="E80" s="10" t="s">
        <v>206</v>
      </c>
      <c r="F80" s="81">
        <v>2.4</v>
      </c>
      <c r="H80" s="21"/>
    </row>
    <row r="81" spans="2:8" s="1" customFormat="1" ht="16.899999999999999" customHeight="1" x14ac:dyDescent="0.2">
      <c r="B81" s="21"/>
      <c r="C81" s="80" t="s">
        <v>398</v>
      </c>
      <c r="D81" s="80" t="s">
        <v>399</v>
      </c>
      <c r="E81" s="10" t="s">
        <v>206</v>
      </c>
      <c r="F81" s="81">
        <v>4.8</v>
      </c>
      <c r="H81" s="21"/>
    </row>
    <row r="82" spans="2:8" s="1" customFormat="1" ht="16.899999999999999" customHeight="1" x14ac:dyDescent="0.2">
      <c r="B82" s="21"/>
      <c r="C82" s="80" t="s">
        <v>411</v>
      </c>
      <c r="D82" s="80" t="s">
        <v>412</v>
      </c>
      <c r="E82" s="10" t="s">
        <v>206</v>
      </c>
      <c r="F82" s="81">
        <v>45.6</v>
      </c>
      <c r="H82" s="21"/>
    </row>
    <row r="83" spans="2:8" s="1" customFormat="1" ht="16.899999999999999" customHeight="1" x14ac:dyDescent="0.2">
      <c r="B83" s="21"/>
      <c r="C83" s="80" t="s">
        <v>405</v>
      </c>
      <c r="D83" s="80" t="s">
        <v>406</v>
      </c>
      <c r="E83" s="10" t="s">
        <v>206</v>
      </c>
      <c r="F83" s="81">
        <v>2.4</v>
      </c>
      <c r="H83" s="21"/>
    </row>
    <row r="84" spans="2:8" s="1" customFormat="1" ht="7.35" customHeight="1" x14ac:dyDescent="0.2">
      <c r="B84" s="29"/>
      <c r="C84" s="30"/>
      <c r="D84" s="30"/>
      <c r="E84" s="30"/>
      <c r="F84" s="30"/>
      <c r="G84" s="30"/>
      <c r="H84" s="21"/>
    </row>
    <row r="85" spans="2:8" s="1" customFormat="1" x14ac:dyDescent="0.2"/>
  </sheetData>
  <sheetProtection algorithmName="SHA-512" hashValue="gBBatVp/tnvlyxl5BGaoDQ/kAXdNTYhlpTBD6nfXnFoDA7IPLgLRXzTUSvT3USl40aizpQFIJjMPrsk0g0qxkQ==" saltValue="Yq5H4X3MEZq6Os47DH7/QA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view="pageBreakPreview" zoomScale="60" zoomScaleNormal="110" workbookViewId="0">
      <selection activeCell="F19" sqref="F19:J19"/>
    </sheetView>
  </sheetViews>
  <sheetFormatPr defaultRowHeight="11.25" x14ac:dyDescent="0.2"/>
  <cols>
    <col min="1" max="1" width="8.33203125" style="83" customWidth="1"/>
    <col min="2" max="2" width="1.6640625" style="83" customWidth="1"/>
    <col min="3" max="4" width="5" style="83" customWidth="1"/>
    <col min="5" max="5" width="11.6640625" style="83" customWidth="1"/>
    <col min="6" max="6" width="9.1640625" style="83" customWidth="1"/>
    <col min="7" max="7" width="5" style="83" customWidth="1"/>
    <col min="8" max="8" width="77.83203125" style="83" customWidth="1"/>
    <col min="9" max="10" width="20" style="83" customWidth="1"/>
    <col min="11" max="11" width="1.6640625" style="83" customWidth="1"/>
  </cols>
  <sheetData>
    <row r="1" spans="2:11" customFormat="1" ht="37.5" customHeight="1" x14ac:dyDescent="0.2"/>
    <row r="2" spans="2:11" customFormat="1" ht="7.5" customHeight="1" x14ac:dyDescent="0.2">
      <c r="B2" s="84"/>
      <c r="C2" s="85"/>
      <c r="D2" s="85"/>
      <c r="E2" s="85"/>
      <c r="F2" s="85"/>
      <c r="G2" s="85"/>
      <c r="H2" s="85"/>
      <c r="I2" s="85"/>
      <c r="J2" s="85"/>
      <c r="K2" s="86"/>
    </row>
    <row r="3" spans="2:11" s="8" customFormat="1" ht="45" customHeight="1" x14ac:dyDescent="0.2">
      <c r="B3" s="87"/>
      <c r="C3" s="310" t="s">
        <v>591</v>
      </c>
      <c r="D3" s="310"/>
      <c r="E3" s="310"/>
      <c r="F3" s="310"/>
      <c r="G3" s="310"/>
      <c r="H3" s="310"/>
      <c r="I3" s="310"/>
      <c r="J3" s="310"/>
      <c r="K3" s="88"/>
    </row>
    <row r="4" spans="2:11" customFormat="1" ht="25.5" customHeight="1" x14ac:dyDescent="0.3">
      <c r="B4" s="89"/>
      <c r="C4" s="315" t="s">
        <v>592</v>
      </c>
      <c r="D4" s="315"/>
      <c r="E4" s="315"/>
      <c r="F4" s="315"/>
      <c r="G4" s="315"/>
      <c r="H4" s="315"/>
      <c r="I4" s="315"/>
      <c r="J4" s="315"/>
      <c r="K4" s="90"/>
    </row>
    <row r="5" spans="2:11" customFormat="1" ht="5.25" customHeight="1" x14ac:dyDescent="0.2">
      <c r="B5" s="89"/>
      <c r="C5" s="91"/>
      <c r="D5" s="91"/>
      <c r="E5" s="91"/>
      <c r="F5" s="91"/>
      <c r="G5" s="91"/>
      <c r="H5" s="91"/>
      <c r="I5" s="91"/>
      <c r="J5" s="91"/>
      <c r="K5" s="90"/>
    </row>
    <row r="6" spans="2:11" customFormat="1" ht="15" customHeight="1" x14ac:dyDescent="0.2">
      <c r="B6" s="89"/>
      <c r="C6" s="314" t="s">
        <v>593</v>
      </c>
      <c r="D6" s="314"/>
      <c r="E6" s="314"/>
      <c r="F6" s="314"/>
      <c r="G6" s="314"/>
      <c r="H6" s="314"/>
      <c r="I6" s="314"/>
      <c r="J6" s="314"/>
      <c r="K6" s="90"/>
    </row>
    <row r="7" spans="2:11" customFormat="1" ht="15" customHeight="1" x14ac:dyDescent="0.2">
      <c r="B7" s="93"/>
      <c r="C7" s="314" t="s">
        <v>594</v>
      </c>
      <c r="D7" s="314"/>
      <c r="E7" s="314"/>
      <c r="F7" s="314"/>
      <c r="G7" s="314"/>
      <c r="H7" s="314"/>
      <c r="I7" s="314"/>
      <c r="J7" s="314"/>
      <c r="K7" s="90"/>
    </row>
    <row r="8" spans="2:11" customFormat="1" ht="12.75" customHeight="1" x14ac:dyDescent="0.2">
      <c r="B8" s="93"/>
      <c r="C8" s="92"/>
      <c r="D8" s="92"/>
      <c r="E8" s="92"/>
      <c r="F8" s="92"/>
      <c r="G8" s="92"/>
      <c r="H8" s="92"/>
      <c r="I8" s="92"/>
      <c r="J8" s="92"/>
      <c r="K8" s="90"/>
    </row>
    <row r="9" spans="2:11" customFormat="1" ht="15" customHeight="1" x14ac:dyDescent="0.2">
      <c r="B9" s="93"/>
      <c r="C9" s="314" t="s">
        <v>595</v>
      </c>
      <c r="D9" s="314"/>
      <c r="E9" s="314"/>
      <c r="F9" s="314"/>
      <c r="G9" s="314"/>
      <c r="H9" s="314"/>
      <c r="I9" s="314"/>
      <c r="J9" s="314"/>
      <c r="K9" s="90"/>
    </row>
    <row r="10" spans="2:11" customFormat="1" ht="15" customHeight="1" x14ac:dyDescent="0.2">
      <c r="B10" s="93"/>
      <c r="C10" s="92"/>
      <c r="D10" s="314" t="s">
        <v>596</v>
      </c>
      <c r="E10" s="314"/>
      <c r="F10" s="314"/>
      <c r="G10" s="314"/>
      <c r="H10" s="314"/>
      <c r="I10" s="314"/>
      <c r="J10" s="314"/>
      <c r="K10" s="90"/>
    </row>
    <row r="11" spans="2:11" customFormat="1" ht="15" customHeight="1" x14ac:dyDescent="0.2">
      <c r="B11" s="93"/>
      <c r="C11" s="94"/>
      <c r="D11" s="314" t="s">
        <v>597</v>
      </c>
      <c r="E11" s="314"/>
      <c r="F11" s="314"/>
      <c r="G11" s="314"/>
      <c r="H11" s="314"/>
      <c r="I11" s="314"/>
      <c r="J11" s="314"/>
      <c r="K11" s="90"/>
    </row>
    <row r="12" spans="2:11" customFormat="1" ht="15" customHeight="1" x14ac:dyDescent="0.2">
      <c r="B12" s="93"/>
      <c r="C12" s="94"/>
      <c r="D12" s="92"/>
      <c r="E12" s="92"/>
      <c r="F12" s="92"/>
      <c r="G12" s="92"/>
      <c r="H12" s="92"/>
      <c r="I12" s="92"/>
      <c r="J12" s="92"/>
      <c r="K12" s="90"/>
    </row>
    <row r="13" spans="2:11" customFormat="1" ht="15" customHeight="1" x14ac:dyDescent="0.2">
      <c r="B13" s="93"/>
      <c r="C13" s="94"/>
      <c r="D13" s="95" t="s">
        <v>598</v>
      </c>
      <c r="E13" s="92"/>
      <c r="F13" s="92"/>
      <c r="G13" s="92"/>
      <c r="H13" s="92"/>
      <c r="I13" s="92"/>
      <c r="J13" s="92"/>
      <c r="K13" s="90"/>
    </row>
    <row r="14" spans="2:11" customFormat="1" ht="12.75" customHeight="1" x14ac:dyDescent="0.2">
      <c r="B14" s="93"/>
      <c r="C14" s="94"/>
      <c r="D14" s="94"/>
      <c r="E14" s="94"/>
      <c r="F14" s="94"/>
      <c r="G14" s="94"/>
      <c r="H14" s="94"/>
      <c r="I14" s="94"/>
      <c r="J14" s="94"/>
      <c r="K14" s="90"/>
    </row>
    <row r="15" spans="2:11" customFormat="1" ht="15" customHeight="1" x14ac:dyDescent="0.2">
      <c r="B15" s="93"/>
      <c r="C15" s="94"/>
      <c r="D15" s="314" t="s">
        <v>599</v>
      </c>
      <c r="E15" s="314"/>
      <c r="F15" s="314"/>
      <c r="G15" s="314"/>
      <c r="H15" s="314"/>
      <c r="I15" s="314"/>
      <c r="J15" s="314"/>
      <c r="K15" s="90"/>
    </row>
    <row r="16" spans="2:11" customFormat="1" ht="15" customHeight="1" x14ac:dyDescent="0.2">
      <c r="B16" s="93"/>
      <c r="C16" s="94"/>
      <c r="D16" s="314" t="s">
        <v>600</v>
      </c>
      <c r="E16" s="314"/>
      <c r="F16" s="314"/>
      <c r="G16" s="314"/>
      <c r="H16" s="314"/>
      <c r="I16" s="314"/>
      <c r="J16" s="314"/>
      <c r="K16" s="90"/>
    </row>
    <row r="17" spans="2:11" customFormat="1" ht="15" customHeight="1" x14ac:dyDescent="0.2">
      <c r="B17" s="93"/>
      <c r="C17" s="94"/>
      <c r="D17" s="314" t="s">
        <v>601</v>
      </c>
      <c r="E17" s="314"/>
      <c r="F17" s="314"/>
      <c r="G17" s="314"/>
      <c r="H17" s="314"/>
      <c r="I17" s="314"/>
      <c r="J17" s="314"/>
      <c r="K17" s="90"/>
    </row>
    <row r="18" spans="2:11" customFormat="1" ht="15" customHeight="1" x14ac:dyDescent="0.2">
      <c r="B18" s="93"/>
      <c r="C18" s="94"/>
      <c r="D18" s="94"/>
      <c r="E18" s="96" t="s">
        <v>89</v>
      </c>
      <c r="F18" s="314" t="s">
        <v>602</v>
      </c>
      <c r="G18" s="314"/>
      <c r="H18" s="314"/>
      <c r="I18" s="314"/>
      <c r="J18" s="314"/>
      <c r="K18" s="90"/>
    </row>
    <row r="19" spans="2:11" customFormat="1" ht="15" customHeight="1" x14ac:dyDescent="0.2">
      <c r="B19" s="93"/>
      <c r="C19" s="94"/>
      <c r="D19" s="94"/>
      <c r="E19" s="96" t="s">
        <v>603</v>
      </c>
      <c r="F19" s="314" t="s">
        <v>604</v>
      </c>
      <c r="G19" s="314"/>
      <c r="H19" s="314"/>
      <c r="I19" s="314"/>
      <c r="J19" s="314"/>
      <c r="K19" s="90"/>
    </row>
    <row r="20" spans="2:11" customFormat="1" ht="15" customHeight="1" x14ac:dyDescent="0.2">
      <c r="B20" s="93"/>
      <c r="C20" s="94"/>
      <c r="D20" s="94"/>
      <c r="E20" s="96" t="s">
        <v>80</v>
      </c>
      <c r="F20" s="314" t="s">
        <v>605</v>
      </c>
      <c r="G20" s="314"/>
      <c r="H20" s="314"/>
      <c r="I20" s="314"/>
      <c r="J20" s="314"/>
      <c r="K20" s="90"/>
    </row>
    <row r="21" spans="2:11" customFormat="1" ht="15" customHeight="1" x14ac:dyDescent="0.2">
      <c r="B21" s="93"/>
      <c r="C21" s="94"/>
      <c r="D21" s="94"/>
      <c r="E21" s="96" t="s">
        <v>91</v>
      </c>
      <c r="F21" s="314" t="s">
        <v>92</v>
      </c>
      <c r="G21" s="314"/>
      <c r="H21" s="314"/>
      <c r="I21" s="314"/>
      <c r="J21" s="314"/>
      <c r="K21" s="90"/>
    </row>
    <row r="22" spans="2:11" customFormat="1" ht="15" customHeight="1" x14ac:dyDescent="0.2">
      <c r="B22" s="93"/>
      <c r="C22" s="94"/>
      <c r="D22" s="94"/>
      <c r="E22" s="96" t="s">
        <v>213</v>
      </c>
      <c r="F22" s="314" t="s">
        <v>214</v>
      </c>
      <c r="G22" s="314"/>
      <c r="H22" s="314"/>
      <c r="I22" s="314"/>
      <c r="J22" s="314"/>
      <c r="K22" s="90"/>
    </row>
    <row r="23" spans="2:11" customFormat="1" ht="15" customHeight="1" x14ac:dyDescent="0.2">
      <c r="B23" s="93"/>
      <c r="C23" s="94"/>
      <c r="D23" s="94"/>
      <c r="E23" s="96" t="s">
        <v>606</v>
      </c>
      <c r="F23" s="314" t="s">
        <v>607</v>
      </c>
      <c r="G23" s="314"/>
      <c r="H23" s="314"/>
      <c r="I23" s="314"/>
      <c r="J23" s="314"/>
      <c r="K23" s="90"/>
    </row>
    <row r="24" spans="2:11" customFormat="1" ht="12.75" customHeight="1" x14ac:dyDescent="0.2">
      <c r="B24" s="93"/>
      <c r="C24" s="94"/>
      <c r="D24" s="94"/>
      <c r="E24" s="94"/>
      <c r="F24" s="94"/>
      <c r="G24" s="94"/>
      <c r="H24" s="94"/>
      <c r="I24" s="94"/>
      <c r="J24" s="94"/>
      <c r="K24" s="90"/>
    </row>
    <row r="25" spans="2:11" customFormat="1" ht="15" customHeight="1" x14ac:dyDescent="0.2">
      <c r="B25" s="93"/>
      <c r="C25" s="314" t="s">
        <v>608</v>
      </c>
      <c r="D25" s="314"/>
      <c r="E25" s="314"/>
      <c r="F25" s="314"/>
      <c r="G25" s="314"/>
      <c r="H25" s="314"/>
      <c r="I25" s="314"/>
      <c r="J25" s="314"/>
      <c r="K25" s="90"/>
    </row>
    <row r="26" spans="2:11" customFormat="1" ht="15" customHeight="1" x14ac:dyDescent="0.2">
      <c r="B26" s="93"/>
      <c r="C26" s="314" t="s">
        <v>609</v>
      </c>
      <c r="D26" s="314"/>
      <c r="E26" s="314"/>
      <c r="F26" s="314"/>
      <c r="G26" s="314"/>
      <c r="H26" s="314"/>
      <c r="I26" s="314"/>
      <c r="J26" s="314"/>
      <c r="K26" s="90"/>
    </row>
    <row r="27" spans="2:11" customFormat="1" ht="15" customHeight="1" x14ac:dyDescent="0.2">
      <c r="B27" s="93"/>
      <c r="C27" s="92"/>
      <c r="D27" s="314" t="s">
        <v>610</v>
      </c>
      <c r="E27" s="314"/>
      <c r="F27" s="314"/>
      <c r="G27" s="314"/>
      <c r="H27" s="314"/>
      <c r="I27" s="314"/>
      <c r="J27" s="314"/>
      <c r="K27" s="90"/>
    </row>
    <row r="28" spans="2:11" customFormat="1" ht="15" customHeight="1" x14ac:dyDescent="0.2">
      <c r="B28" s="93"/>
      <c r="C28" s="94"/>
      <c r="D28" s="314" t="s">
        <v>611</v>
      </c>
      <c r="E28" s="314"/>
      <c r="F28" s="314"/>
      <c r="G28" s="314"/>
      <c r="H28" s="314"/>
      <c r="I28" s="314"/>
      <c r="J28" s="314"/>
      <c r="K28" s="90"/>
    </row>
    <row r="29" spans="2:11" customFormat="1" ht="12.75" customHeight="1" x14ac:dyDescent="0.2">
      <c r="B29" s="93"/>
      <c r="C29" s="94"/>
      <c r="D29" s="94"/>
      <c r="E29" s="94"/>
      <c r="F29" s="94"/>
      <c r="G29" s="94"/>
      <c r="H29" s="94"/>
      <c r="I29" s="94"/>
      <c r="J29" s="94"/>
      <c r="K29" s="90"/>
    </row>
    <row r="30" spans="2:11" customFormat="1" ht="15" customHeight="1" x14ac:dyDescent="0.2">
      <c r="B30" s="93"/>
      <c r="C30" s="94"/>
      <c r="D30" s="314" t="s">
        <v>612</v>
      </c>
      <c r="E30" s="314"/>
      <c r="F30" s="314"/>
      <c r="G30" s="314"/>
      <c r="H30" s="314"/>
      <c r="I30" s="314"/>
      <c r="J30" s="314"/>
      <c r="K30" s="90"/>
    </row>
    <row r="31" spans="2:11" customFormat="1" ht="15" customHeight="1" x14ac:dyDescent="0.2">
      <c r="B31" s="93"/>
      <c r="C31" s="94"/>
      <c r="D31" s="314" t="s">
        <v>613</v>
      </c>
      <c r="E31" s="314"/>
      <c r="F31" s="314"/>
      <c r="G31" s="314"/>
      <c r="H31" s="314"/>
      <c r="I31" s="314"/>
      <c r="J31" s="314"/>
      <c r="K31" s="90"/>
    </row>
    <row r="32" spans="2:11" customFormat="1" ht="12.75" customHeight="1" x14ac:dyDescent="0.2">
      <c r="B32" s="93"/>
      <c r="C32" s="94"/>
      <c r="D32" s="94"/>
      <c r="E32" s="94"/>
      <c r="F32" s="94"/>
      <c r="G32" s="94"/>
      <c r="H32" s="94"/>
      <c r="I32" s="94"/>
      <c r="J32" s="94"/>
      <c r="K32" s="90"/>
    </row>
    <row r="33" spans="2:11" customFormat="1" ht="15" customHeight="1" x14ac:dyDescent="0.2">
      <c r="B33" s="93"/>
      <c r="C33" s="94"/>
      <c r="D33" s="314" t="s">
        <v>614</v>
      </c>
      <c r="E33" s="314"/>
      <c r="F33" s="314"/>
      <c r="G33" s="314"/>
      <c r="H33" s="314"/>
      <c r="I33" s="314"/>
      <c r="J33" s="314"/>
      <c r="K33" s="90"/>
    </row>
    <row r="34" spans="2:11" customFormat="1" ht="15" customHeight="1" x14ac:dyDescent="0.2">
      <c r="B34" s="93"/>
      <c r="C34" s="94"/>
      <c r="D34" s="314" t="s">
        <v>615</v>
      </c>
      <c r="E34" s="314"/>
      <c r="F34" s="314"/>
      <c r="G34" s="314"/>
      <c r="H34" s="314"/>
      <c r="I34" s="314"/>
      <c r="J34" s="314"/>
      <c r="K34" s="90"/>
    </row>
    <row r="35" spans="2:11" customFormat="1" ht="15" customHeight="1" x14ac:dyDescent="0.2">
      <c r="B35" s="93"/>
      <c r="C35" s="94"/>
      <c r="D35" s="314" t="s">
        <v>616</v>
      </c>
      <c r="E35" s="314"/>
      <c r="F35" s="314"/>
      <c r="G35" s="314"/>
      <c r="H35" s="314"/>
      <c r="I35" s="314"/>
      <c r="J35" s="314"/>
      <c r="K35" s="90"/>
    </row>
    <row r="36" spans="2:11" customFormat="1" ht="15" customHeight="1" x14ac:dyDescent="0.2">
      <c r="B36" s="93"/>
      <c r="C36" s="94"/>
      <c r="D36" s="92"/>
      <c r="E36" s="95" t="s">
        <v>105</v>
      </c>
      <c r="F36" s="92"/>
      <c r="G36" s="314" t="s">
        <v>617</v>
      </c>
      <c r="H36" s="314"/>
      <c r="I36" s="314"/>
      <c r="J36" s="314"/>
      <c r="K36" s="90"/>
    </row>
    <row r="37" spans="2:11" customFormat="1" ht="30.75" customHeight="1" x14ac:dyDescent="0.2">
      <c r="B37" s="93"/>
      <c r="C37" s="94"/>
      <c r="D37" s="92"/>
      <c r="E37" s="95" t="s">
        <v>618</v>
      </c>
      <c r="F37" s="92"/>
      <c r="G37" s="314" t="s">
        <v>619</v>
      </c>
      <c r="H37" s="314"/>
      <c r="I37" s="314"/>
      <c r="J37" s="314"/>
      <c r="K37" s="90"/>
    </row>
    <row r="38" spans="2:11" customFormat="1" ht="15" customHeight="1" x14ac:dyDescent="0.2">
      <c r="B38" s="93"/>
      <c r="C38" s="94"/>
      <c r="D38" s="92"/>
      <c r="E38" s="95" t="s">
        <v>54</v>
      </c>
      <c r="F38" s="92"/>
      <c r="G38" s="314" t="s">
        <v>620</v>
      </c>
      <c r="H38" s="314"/>
      <c r="I38" s="314"/>
      <c r="J38" s="314"/>
      <c r="K38" s="90"/>
    </row>
    <row r="39" spans="2:11" customFormat="1" ht="15" customHeight="1" x14ac:dyDescent="0.2">
      <c r="B39" s="93"/>
      <c r="C39" s="94"/>
      <c r="D39" s="92"/>
      <c r="E39" s="95" t="s">
        <v>55</v>
      </c>
      <c r="F39" s="92"/>
      <c r="G39" s="314" t="s">
        <v>621</v>
      </c>
      <c r="H39" s="314"/>
      <c r="I39" s="314"/>
      <c r="J39" s="314"/>
      <c r="K39" s="90"/>
    </row>
    <row r="40" spans="2:11" customFormat="1" ht="15" customHeight="1" x14ac:dyDescent="0.2">
      <c r="B40" s="93"/>
      <c r="C40" s="94"/>
      <c r="D40" s="92"/>
      <c r="E40" s="95" t="s">
        <v>106</v>
      </c>
      <c r="F40" s="92"/>
      <c r="G40" s="314" t="s">
        <v>622</v>
      </c>
      <c r="H40" s="314"/>
      <c r="I40" s="314"/>
      <c r="J40" s="314"/>
      <c r="K40" s="90"/>
    </row>
    <row r="41" spans="2:11" customFormat="1" ht="15" customHeight="1" x14ac:dyDescent="0.2">
      <c r="B41" s="93"/>
      <c r="C41" s="94"/>
      <c r="D41" s="92"/>
      <c r="E41" s="95" t="s">
        <v>107</v>
      </c>
      <c r="F41" s="92"/>
      <c r="G41" s="314" t="s">
        <v>623</v>
      </c>
      <c r="H41" s="314"/>
      <c r="I41" s="314"/>
      <c r="J41" s="314"/>
      <c r="K41" s="90"/>
    </row>
    <row r="42" spans="2:11" customFormat="1" ht="15" customHeight="1" x14ac:dyDescent="0.2">
      <c r="B42" s="93"/>
      <c r="C42" s="94"/>
      <c r="D42" s="92"/>
      <c r="E42" s="95" t="s">
        <v>624</v>
      </c>
      <c r="F42" s="92"/>
      <c r="G42" s="314" t="s">
        <v>625</v>
      </c>
      <c r="H42" s="314"/>
      <c r="I42" s="314"/>
      <c r="J42" s="314"/>
      <c r="K42" s="90"/>
    </row>
    <row r="43" spans="2:11" customFormat="1" ht="15" customHeight="1" x14ac:dyDescent="0.2">
      <c r="B43" s="93"/>
      <c r="C43" s="94"/>
      <c r="D43" s="92"/>
      <c r="E43" s="95"/>
      <c r="F43" s="92"/>
      <c r="G43" s="314" t="s">
        <v>626</v>
      </c>
      <c r="H43" s="314"/>
      <c r="I43" s="314"/>
      <c r="J43" s="314"/>
      <c r="K43" s="90"/>
    </row>
    <row r="44" spans="2:11" customFormat="1" ht="15" customHeight="1" x14ac:dyDescent="0.2">
      <c r="B44" s="93"/>
      <c r="C44" s="94"/>
      <c r="D44" s="92"/>
      <c r="E44" s="95" t="s">
        <v>627</v>
      </c>
      <c r="F44" s="92"/>
      <c r="G44" s="314" t="s">
        <v>628</v>
      </c>
      <c r="H44" s="314"/>
      <c r="I44" s="314"/>
      <c r="J44" s="314"/>
      <c r="K44" s="90"/>
    </row>
    <row r="45" spans="2:11" customFormat="1" ht="15" customHeight="1" x14ac:dyDescent="0.2">
      <c r="B45" s="93"/>
      <c r="C45" s="94"/>
      <c r="D45" s="92"/>
      <c r="E45" s="95" t="s">
        <v>109</v>
      </c>
      <c r="F45" s="92"/>
      <c r="G45" s="314" t="s">
        <v>629</v>
      </c>
      <c r="H45" s="314"/>
      <c r="I45" s="314"/>
      <c r="J45" s="314"/>
      <c r="K45" s="90"/>
    </row>
    <row r="46" spans="2:11" customFormat="1" ht="12.75" customHeight="1" x14ac:dyDescent="0.2">
      <c r="B46" s="93"/>
      <c r="C46" s="94"/>
      <c r="D46" s="92"/>
      <c r="E46" s="92"/>
      <c r="F46" s="92"/>
      <c r="G46" s="92"/>
      <c r="H46" s="92"/>
      <c r="I46" s="92"/>
      <c r="J46" s="92"/>
      <c r="K46" s="90"/>
    </row>
    <row r="47" spans="2:11" customFormat="1" ht="15" customHeight="1" x14ac:dyDescent="0.2">
      <c r="B47" s="93"/>
      <c r="C47" s="94"/>
      <c r="D47" s="314" t="s">
        <v>630</v>
      </c>
      <c r="E47" s="314"/>
      <c r="F47" s="314"/>
      <c r="G47" s="314"/>
      <c r="H47" s="314"/>
      <c r="I47" s="314"/>
      <c r="J47" s="314"/>
      <c r="K47" s="90"/>
    </row>
    <row r="48" spans="2:11" customFormat="1" ht="15" customHeight="1" x14ac:dyDescent="0.2">
      <c r="B48" s="93"/>
      <c r="C48" s="94"/>
      <c r="D48" s="94"/>
      <c r="E48" s="314" t="s">
        <v>631</v>
      </c>
      <c r="F48" s="314"/>
      <c r="G48" s="314"/>
      <c r="H48" s="314"/>
      <c r="I48" s="314"/>
      <c r="J48" s="314"/>
      <c r="K48" s="90"/>
    </row>
    <row r="49" spans="2:11" customFormat="1" ht="15" customHeight="1" x14ac:dyDescent="0.2">
      <c r="B49" s="93"/>
      <c r="C49" s="94"/>
      <c r="D49" s="94"/>
      <c r="E49" s="314" t="s">
        <v>632</v>
      </c>
      <c r="F49" s="314"/>
      <c r="G49" s="314"/>
      <c r="H49" s="314"/>
      <c r="I49" s="314"/>
      <c r="J49" s="314"/>
      <c r="K49" s="90"/>
    </row>
    <row r="50" spans="2:11" customFormat="1" ht="15" customHeight="1" x14ac:dyDescent="0.2">
      <c r="B50" s="93"/>
      <c r="C50" s="94"/>
      <c r="D50" s="94"/>
      <c r="E50" s="314" t="s">
        <v>633</v>
      </c>
      <c r="F50" s="314"/>
      <c r="G50" s="314"/>
      <c r="H50" s="314"/>
      <c r="I50" s="314"/>
      <c r="J50" s="314"/>
      <c r="K50" s="90"/>
    </row>
    <row r="51" spans="2:11" customFormat="1" ht="15" customHeight="1" x14ac:dyDescent="0.2">
      <c r="B51" s="93"/>
      <c r="C51" s="94"/>
      <c r="D51" s="314" t="s">
        <v>634</v>
      </c>
      <c r="E51" s="314"/>
      <c r="F51" s="314"/>
      <c r="G51" s="314"/>
      <c r="H51" s="314"/>
      <c r="I51" s="314"/>
      <c r="J51" s="314"/>
      <c r="K51" s="90"/>
    </row>
    <row r="52" spans="2:11" customFormat="1" ht="25.5" customHeight="1" x14ac:dyDescent="0.3">
      <c r="B52" s="89"/>
      <c r="C52" s="315" t="s">
        <v>635</v>
      </c>
      <c r="D52" s="315"/>
      <c r="E52" s="315"/>
      <c r="F52" s="315"/>
      <c r="G52" s="315"/>
      <c r="H52" s="315"/>
      <c r="I52" s="315"/>
      <c r="J52" s="315"/>
      <c r="K52" s="90"/>
    </row>
    <row r="53" spans="2:11" customFormat="1" ht="5.25" customHeight="1" x14ac:dyDescent="0.2">
      <c r="B53" s="89"/>
      <c r="C53" s="91"/>
      <c r="D53" s="91"/>
      <c r="E53" s="91"/>
      <c r="F53" s="91"/>
      <c r="G53" s="91"/>
      <c r="H53" s="91"/>
      <c r="I53" s="91"/>
      <c r="J53" s="91"/>
      <c r="K53" s="90"/>
    </row>
    <row r="54" spans="2:11" customFormat="1" ht="15" customHeight="1" x14ac:dyDescent="0.2">
      <c r="B54" s="89"/>
      <c r="C54" s="314" t="s">
        <v>636</v>
      </c>
      <c r="D54" s="314"/>
      <c r="E54" s="314"/>
      <c r="F54" s="314"/>
      <c r="G54" s="314"/>
      <c r="H54" s="314"/>
      <c r="I54" s="314"/>
      <c r="J54" s="314"/>
      <c r="K54" s="90"/>
    </row>
    <row r="55" spans="2:11" customFormat="1" ht="15" customHeight="1" x14ac:dyDescent="0.2">
      <c r="B55" s="89"/>
      <c r="C55" s="314" t="s">
        <v>637</v>
      </c>
      <c r="D55" s="314"/>
      <c r="E55" s="314"/>
      <c r="F55" s="314"/>
      <c r="G55" s="314"/>
      <c r="H55" s="314"/>
      <c r="I55" s="314"/>
      <c r="J55" s="314"/>
      <c r="K55" s="90"/>
    </row>
    <row r="56" spans="2:11" customFormat="1" ht="12.75" customHeight="1" x14ac:dyDescent="0.2">
      <c r="B56" s="89"/>
      <c r="C56" s="92"/>
      <c r="D56" s="92"/>
      <c r="E56" s="92"/>
      <c r="F56" s="92"/>
      <c r="G56" s="92"/>
      <c r="H56" s="92"/>
      <c r="I56" s="92"/>
      <c r="J56" s="92"/>
      <c r="K56" s="90"/>
    </row>
    <row r="57" spans="2:11" customFormat="1" ht="15" customHeight="1" x14ac:dyDescent="0.2">
      <c r="B57" s="89"/>
      <c r="C57" s="314" t="s">
        <v>638</v>
      </c>
      <c r="D57" s="314"/>
      <c r="E57" s="314"/>
      <c r="F57" s="314"/>
      <c r="G57" s="314"/>
      <c r="H57" s="314"/>
      <c r="I57" s="314"/>
      <c r="J57" s="314"/>
      <c r="K57" s="90"/>
    </row>
    <row r="58" spans="2:11" customFormat="1" ht="15" customHeight="1" x14ac:dyDescent="0.2">
      <c r="B58" s="89"/>
      <c r="C58" s="94"/>
      <c r="D58" s="314" t="s">
        <v>639</v>
      </c>
      <c r="E58" s="314"/>
      <c r="F58" s="314"/>
      <c r="G58" s="314"/>
      <c r="H58" s="314"/>
      <c r="I58" s="314"/>
      <c r="J58" s="314"/>
      <c r="K58" s="90"/>
    </row>
    <row r="59" spans="2:11" customFormat="1" ht="15" customHeight="1" x14ac:dyDescent="0.2">
      <c r="B59" s="89"/>
      <c r="C59" s="94"/>
      <c r="D59" s="314" t="s">
        <v>640</v>
      </c>
      <c r="E59" s="314"/>
      <c r="F59" s="314"/>
      <c r="G59" s="314"/>
      <c r="H59" s="314"/>
      <c r="I59" s="314"/>
      <c r="J59" s="314"/>
      <c r="K59" s="90"/>
    </row>
    <row r="60" spans="2:11" customFormat="1" ht="15" customHeight="1" x14ac:dyDescent="0.2">
      <c r="B60" s="89"/>
      <c r="C60" s="94"/>
      <c r="D60" s="314" t="s">
        <v>641</v>
      </c>
      <c r="E60" s="314"/>
      <c r="F60" s="314"/>
      <c r="G60" s="314"/>
      <c r="H60" s="314"/>
      <c r="I60" s="314"/>
      <c r="J60" s="314"/>
      <c r="K60" s="90"/>
    </row>
    <row r="61" spans="2:11" customFormat="1" ht="15" customHeight="1" x14ac:dyDescent="0.2">
      <c r="B61" s="89"/>
      <c r="C61" s="94"/>
      <c r="D61" s="314" t="s">
        <v>642</v>
      </c>
      <c r="E61" s="314"/>
      <c r="F61" s="314"/>
      <c r="G61" s="314"/>
      <c r="H61" s="314"/>
      <c r="I61" s="314"/>
      <c r="J61" s="314"/>
      <c r="K61" s="90"/>
    </row>
    <row r="62" spans="2:11" customFormat="1" ht="15" customHeight="1" x14ac:dyDescent="0.2">
      <c r="B62" s="89"/>
      <c r="C62" s="94"/>
      <c r="D62" s="313" t="s">
        <v>643</v>
      </c>
      <c r="E62" s="313"/>
      <c r="F62" s="313"/>
      <c r="G62" s="313"/>
      <c r="H62" s="313"/>
      <c r="I62" s="313"/>
      <c r="J62" s="313"/>
      <c r="K62" s="90"/>
    </row>
    <row r="63" spans="2:11" customFormat="1" ht="15" customHeight="1" x14ac:dyDescent="0.2">
      <c r="B63" s="89"/>
      <c r="C63" s="94"/>
      <c r="D63" s="314" t="s">
        <v>644</v>
      </c>
      <c r="E63" s="314"/>
      <c r="F63" s="314"/>
      <c r="G63" s="314"/>
      <c r="H63" s="314"/>
      <c r="I63" s="314"/>
      <c r="J63" s="314"/>
      <c r="K63" s="90"/>
    </row>
    <row r="64" spans="2:11" customFormat="1" ht="12.75" customHeight="1" x14ac:dyDescent="0.2">
      <c r="B64" s="89"/>
      <c r="C64" s="94"/>
      <c r="D64" s="94"/>
      <c r="E64" s="97"/>
      <c r="F64" s="94"/>
      <c r="G64" s="94"/>
      <c r="H64" s="94"/>
      <c r="I64" s="94"/>
      <c r="J64" s="94"/>
      <c r="K64" s="90"/>
    </row>
    <row r="65" spans="2:11" customFormat="1" ht="15" customHeight="1" x14ac:dyDescent="0.2">
      <c r="B65" s="89"/>
      <c r="C65" s="94"/>
      <c r="D65" s="314" t="s">
        <v>645</v>
      </c>
      <c r="E65" s="314"/>
      <c r="F65" s="314"/>
      <c r="G65" s="314"/>
      <c r="H65" s="314"/>
      <c r="I65" s="314"/>
      <c r="J65" s="314"/>
      <c r="K65" s="90"/>
    </row>
    <row r="66" spans="2:11" customFormat="1" ht="15" customHeight="1" x14ac:dyDescent="0.2">
      <c r="B66" s="89"/>
      <c r="C66" s="94"/>
      <c r="D66" s="313" t="s">
        <v>646</v>
      </c>
      <c r="E66" s="313"/>
      <c r="F66" s="313"/>
      <c r="G66" s="313"/>
      <c r="H66" s="313"/>
      <c r="I66" s="313"/>
      <c r="J66" s="313"/>
      <c r="K66" s="90"/>
    </row>
    <row r="67" spans="2:11" customFormat="1" ht="15" customHeight="1" x14ac:dyDescent="0.2">
      <c r="B67" s="89"/>
      <c r="C67" s="94"/>
      <c r="D67" s="314" t="s">
        <v>647</v>
      </c>
      <c r="E67" s="314"/>
      <c r="F67" s="314"/>
      <c r="G67" s="314"/>
      <c r="H67" s="314"/>
      <c r="I67" s="314"/>
      <c r="J67" s="314"/>
      <c r="K67" s="90"/>
    </row>
    <row r="68" spans="2:11" customFormat="1" ht="15" customHeight="1" x14ac:dyDescent="0.2">
      <c r="B68" s="89"/>
      <c r="C68" s="94"/>
      <c r="D68" s="314" t="s">
        <v>648</v>
      </c>
      <c r="E68" s="314"/>
      <c r="F68" s="314"/>
      <c r="G68" s="314"/>
      <c r="H68" s="314"/>
      <c r="I68" s="314"/>
      <c r="J68" s="314"/>
      <c r="K68" s="90"/>
    </row>
    <row r="69" spans="2:11" customFormat="1" ht="15" customHeight="1" x14ac:dyDescent="0.2">
      <c r="B69" s="89"/>
      <c r="C69" s="94"/>
      <c r="D69" s="314" t="s">
        <v>649</v>
      </c>
      <c r="E69" s="314"/>
      <c r="F69" s="314"/>
      <c r="G69" s="314"/>
      <c r="H69" s="314"/>
      <c r="I69" s="314"/>
      <c r="J69" s="314"/>
      <c r="K69" s="90"/>
    </row>
    <row r="70" spans="2:11" customFormat="1" ht="15" customHeight="1" x14ac:dyDescent="0.2">
      <c r="B70" s="89"/>
      <c r="C70" s="94"/>
      <c r="D70" s="314" t="s">
        <v>650</v>
      </c>
      <c r="E70" s="314"/>
      <c r="F70" s="314"/>
      <c r="G70" s="314"/>
      <c r="H70" s="314"/>
      <c r="I70" s="314"/>
      <c r="J70" s="314"/>
      <c r="K70" s="90"/>
    </row>
    <row r="71" spans="2:11" customFormat="1" ht="12.75" customHeight="1" x14ac:dyDescent="0.2">
      <c r="B71" s="98"/>
      <c r="C71" s="99"/>
      <c r="D71" s="99"/>
      <c r="E71" s="99"/>
      <c r="F71" s="99"/>
      <c r="G71" s="99"/>
      <c r="H71" s="99"/>
      <c r="I71" s="99"/>
      <c r="J71" s="99"/>
      <c r="K71" s="100"/>
    </row>
    <row r="72" spans="2:11" customFormat="1" ht="18.75" customHeight="1" x14ac:dyDescent="0.2">
      <c r="B72" s="101"/>
      <c r="C72" s="101"/>
      <c r="D72" s="101"/>
      <c r="E72" s="101"/>
      <c r="F72" s="101"/>
      <c r="G72" s="101"/>
      <c r="H72" s="101"/>
      <c r="I72" s="101"/>
      <c r="J72" s="101"/>
      <c r="K72" s="102"/>
    </row>
    <row r="73" spans="2:11" customFormat="1" ht="18.75" customHeight="1" x14ac:dyDescent="0.2">
      <c r="B73" s="102"/>
      <c r="C73" s="102"/>
      <c r="D73" s="102"/>
      <c r="E73" s="102"/>
      <c r="F73" s="102"/>
      <c r="G73" s="102"/>
      <c r="H73" s="102"/>
      <c r="I73" s="102"/>
      <c r="J73" s="102"/>
      <c r="K73" s="102"/>
    </row>
    <row r="74" spans="2:11" customFormat="1" ht="7.5" customHeight="1" x14ac:dyDescent="0.2">
      <c r="B74" s="103"/>
      <c r="C74" s="104"/>
      <c r="D74" s="104"/>
      <c r="E74" s="104"/>
      <c r="F74" s="104"/>
      <c r="G74" s="104"/>
      <c r="H74" s="104"/>
      <c r="I74" s="104"/>
      <c r="J74" s="104"/>
      <c r="K74" s="105"/>
    </row>
    <row r="75" spans="2:11" customFormat="1" ht="45" customHeight="1" x14ac:dyDescent="0.2">
      <c r="B75" s="106"/>
      <c r="C75" s="312" t="s">
        <v>651</v>
      </c>
      <c r="D75" s="312"/>
      <c r="E75" s="312"/>
      <c r="F75" s="312"/>
      <c r="G75" s="312"/>
      <c r="H75" s="312"/>
      <c r="I75" s="312"/>
      <c r="J75" s="312"/>
      <c r="K75" s="107"/>
    </row>
    <row r="76" spans="2:11" customFormat="1" ht="17.25" customHeight="1" x14ac:dyDescent="0.2">
      <c r="B76" s="106"/>
      <c r="C76" s="108" t="s">
        <v>652</v>
      </c>
      <c r="D76" s="108"/>
      <c r="E76" s="108"/>
      <c r="F76" s="108" t="s">
        <v>653</v>
      </c>
      <c r="G76" s="109"/>
      <c r="H76" s="108" t="s">
        <v>55</v>
      </c>
      <c r="I76" s="108" t="s">
        <v>58</v>
      </c>
      <c r="J76" s="108" t="s">
        <v>654</v>
      </c>
      <c r="K76" s="107"/>
    </row>
    <row r="77" spans="2:11" customFormat="1" ht="17.25" customHeight="1" x14ac:dyDescent="0.2">
      <c r="B77" s="106"/>
      <c r="C77" s="110" t="s">
        <v>655</v>
      </c>
      <c r="D77" s="110"/>
      <c r="E77" s="110"/>
      <c r="F77" s="111" t="s">
        <v>656</v>
      </c>
      <c r="G77" s="112"/>
      <c r="H77" s="110"/>
      <c r="I77" s="110"/>
      <c r="J77" s="110" t="s">
        <v>657</v>
      </c>
      <c r="K77" s="107"/>
    </row>
    <row r="78" spans="2:11" customFormat="1" ht="5.25" customHeight="1" x14ac:dyDescent="0.2">
      <c r="B78" s="106"/>
      <c r="C78" s="113"/>
      <c r="D78" s="113"/>
      <c r="E78" s="113"/>
      <c r="F78" s="113"/>
      <c r="G78" s="114"/>
      <c r="H78" s="113"/>
      <c r="I78" s="113"/>
      <c r="J78" s="113"/>
      <c r="K78" s="107"/>
    </row>
    <row r="79" spans="2:11" customFormat="1" ht="15" customHeight="1" x14ac:dyDescent="0.2">
      <c r="B79" s="106"/>
      <c r="C79" s="95" t="s">
        <v>54</v>
      </c>
      <c r="D79" s="115"/>
      <c r="E79" s="115"/>
      <c r="F79" s="116" t="s">
        <v>658</v>
      </c>
      <c r="G79" s="117"/>
      <c r="H79" s="95" t="s">
        <v>659</v>
      </c>
      <c r="I79" s="95" t="s">
        <v>660</v>
      </c>
      <c r="J79" s="95">
        <v>20</v>
      </c>
      <c r="K79" s="107"/>
    </row>
    <row r="80" spans="2:11" customFormat="1" ht="15" customHeight="1" x14ac:dyDescent="0.2">
      <c r="B80" s="106"/>
      <c r="C80" s="95" t="s">
        <v>661</v>
      </c>
      <c r="D80" s="95"/>
      <c r="E80" s="95"/>
      <c r="F80" s="116" t="s">
        <v>658</v>
      </c>
      <c r="G80" s="117"/>
      <c r="H80" s="95" t="s">
        <v>662</v>
      </c>
      <c r="I80" s="95" t="s">
        <v>660</v>
      </c>
      <c r="J80" s="95">
        <v>120</v>
      </c>
      <c r="K80" s="107"/>
    </row>
    <row r="81" spans="2:11" customFormat="1" ht="15" customHeight="1" x14ac:dyDescent="0.2">
      <c r="B81" s="118"/>
      <c r="C81" s="95" t="s">
        <v>663</v>
      </c>
      <c r="D81" s="95"/>
      <c r="E81" s="95"/>
      <c r="F81" s="116" t="s">
        <v>664</v>
      </c>
      <c r="G81" s="117"/>
      <c r="H81" s="95" t="s">
        <v>665</v>
      </c>
      <c r="I81" s="95" t="s">
        <v>660</v>
      </c>
      <c r="J81" s="95">
        <v>50</v>
      </c>
      <c r="K81" s="107"/>
    </row>
    <row r="82" spans="2:11" customFormat="1" ht="15" customHeight="1" x14ac:dyDescent="0.2">
      <c r="B82" s="118"/>
      <c r="C82" s="95" t="s">
        <v>666</v>
      </c>
      <c r="D82" s="95"/>
      <c r="E82" s="95"/>
      <c r="F82" s="116" t="s">
        <v>658</v>
      </c>
      <c r="G82" s="117"/>
      <c r="H82" s="95" t="s">
        <v>667</v>
      </c>
      <c r="I82" s="95" t="s">
        <v>668</v>
      </c>
      <c r="J82" s="95"/>
      <c r="K82" s="107"/>
    </row>
    <row r="83" spans="2:11" customFormat="1" ht="15" customHeight="1" x14ac:dyDescent="0.2">
      <c r="B83" s="118"/>
      <c r="C83" s="95" t="s">
        <v>669</v>
      </c>
      <c r="D83" s="95"/>
      <c r="E83" s="95"/>
      <c r="F83" s="116" t="s">
        <v>664</v>
      </c>
      <c r="G83" s="95"/>
      <c r="H83" s="95" t="s">
        <v>670</v>
      </c>
      <c r="I83" s="95" t="s">
        <v>660</v>
      </c>
      <c r="J83" s="95">
        <v>15</v>
      </c>
      <c r="K83" s="107"/>
    </row>
    <row r="84" spans="2:11" customFormat="1" ht="15" customHeight="1" x14ac:dyDescent="0.2">
      <c r="B84" s="118"/>
      <c r="C84" s="95" t="s">
        <v>671</v>
      </c>
      <c r="D84" s="95"/>
      <c r="E84" s="95"/>
      <c r="F84" s="116" t="s">
        <v>664</v>
      </c>
      <c r="G84" s="95"/>
      <c r="H84" s="95" t="s">
        <v>672</v>
      </c>
      <c r="I84" s="95" t="s">
        <v>660</v>
      </c>
      <c r="J84" s="95">
        <v>15</v>
      </c>
      <c r="K84" s="107"/>
    </row>
    <row r="85" spans="2:11" customFormat="1" ht="15" customHeight="1" x14ac:dyDescent="0.2">
      <c r="B85" s="118"/>
      <c r="C85" s="95" t="s">
        <v>673</v>
      </c>
      <c r="D85" s="95"/>
      <c r="E85" s="95"/>
      <c r="F85" s="116" t="s">
        <v>664</v>
      </c>
      <c r="G85" s="95"/>
      <c r="H85" s="95" t="s">
        <v>674</v>
      </c>
      <c r="I85" s="95" t="s">
        <v>660</v>
      </c>
      <c r="J85" s="95">
        <v>20</v>
      </c>
      <c r="K85" s="107"/>
    </row>
    <row r="86" spans="2:11" customFormat="1" ht="15" customHeight="1" x14ac:dyDescent="0.2">
      <c r="B86" s="118"/>
      <c r="C86" s="95" t="s">
        <v>675</v>
      </c>
      <c r="D86" s="95"/>
      <c r="E86" s="95"/>
      <c r="F86" s="116" t="s">
        <v>664</v>
      </c>
      <c r="G86" s="95"/>
      <c r="H86" s="95" t="s">
        <v>676</v>
      </c>
      <c r="I86" s="95" t="s">
        <v>660</v>
      </c>
      <c r="J86" s="95">
        <v>20</v>
      </c>
      <c r="K86" s="107"/>
    </row>
    <row r="87" spans="2:11" customFormat="1" ht="15" customHeight="1" x14ac:dyDescent="0.2">
      <c r="B87" s="118"/>
      <c r="C87" s="95" t="s">
        <v>677</v>
      </c>
      <c r="D87" s="95"/>
      <c r="E87" s="95"/>
      <c r="F87" s="116" t="s">
        <v>664</v>
      </c>
      <c r="G87" s="117"/>
      <c r="H87" s="95" t="s">
        <v>678</v>
      </c>
      <c r="I87" s="95" t="s">
        <v>660</v>
      </c>
      <c r="J87" s="95">
        <v>50</v>
      </c>
      <c r="K87" s="107"/>
    </row>
    <row r="88" spans="2:11" customFormat="1" ht="15" customHeight="1" x14ac:dyDescent="0.2">
      <c r="B88" s="118"/>
      <c r="C88" s="95" t="s">
        <v>679</v>
      </c>
      <c r="D88" s="95"/>
      <c r="E88" s="95"/>
      <c r="F88" s="116" t="s">
        <v>664</v>
      </c>
      <c r="G88" s="117"/>
      <c r="H88" s="95" t="s">
        <v>680</v>
      </c>
      <c r="I88" s="95" t="s">
        <v>660</v>
      </c>
      <c r="J88" s="95">
        <v>20</v>
      </c>
      <c r="K88" s="107"/>
    </row>
    <row r="89" spans="2:11" customFormat="1" ht="15" customHeight="1" x14ac:dyDescent="0.2">
      <c r="B89" s="118"/>
      <c r="C89" s="95" t="s">
        <v>681</v>
      </c>
      <c r="D89" s="95"/>
      <c r="E89" s="95"/>
      <c r="F89" s="116" t="s">
        <v>664</v>
      </c>
      <c r="G89" s="117"/>
      <c r="H89" s="95" t="s">
        <v>682</v>
      </c>
      <c r="I89" s="95" t="s">
        <v>660</v>
      </c>
      <c r="J89" s="95">
        <v>20</v>
      </c>
      <c r="K89" s="107"/>
    </row>
    <row r="90" spans="2:11" customFormat="1" ht="15" customHeight="1" x14ac:dyDescent="0.2">
      <c r="B90" s="118"/>
      <c r="C90" s="95" t="s">
        <v>683</v>
      </c>
      <c r="D90" s="95"/>
      <c r="E90" s="95"/>
      <c r="F90" s="116" t="s">
        <v>664</v>
      </c>
      <c r="G90" s="117"/>
      <c r="H90" s="95" t="s">
        <v>684</v>
      </c>
      <c r="I90" s="95" t="s">
        <v>660</v>
      </c>
      <c r="J90" s="95">
        <v>50</v>
      </c>
      <c r="K90" s="107"/>
    </row>
    <row r="91" spans="2:11" customFormat="1" ht="15" customHeight="1" x14ac:dyDescent="0.2">
      <c r="B91" s="118"/>
      <c r="C91" s="95" t="s">
        <v>685</v>
      </c>
      <c r="D91" s="95"/>
      <c r="E91" s="95"/>
      <c r="F91" s="116" t="s">
        <v>664</v>
      </c>
      <c r="G91" s="117"/>
      <c r="H91" s="95" t="s">
        <v>685</v>
      </c>
      <c r="I91" s="95" t="s">
        <v>660</v>
      </c>
      <c r="J91" s="95">
        <v>50</v>
      </c>
      <c r="K91" s="107"/>
    </row>
    <row r="92" spans="2:11" customFormat="1" ht="15" customHeight="1" x14ac:dyDescent="0.2">
      <c r="B92" s="118"/>
      <c r="C92" s="95" t="s">
        <v>686</v>
      </c>
      <c r="D92" s="95"/>
      <c r="E92" s="95"/>
      <c r="F92" s="116" t="s">
        <v>664</v>
      </c>
      <c r="G92" s="117"/>
      <c r="H92" s="95" t="s">
        <v>687</v>
      </c>
      <c r="I92" s="95" t="s">
        <v>660</v>
      </c>
      <c r="J92" s="95">
        <v>255</v>
      </c>
      <c r="K92" s="107"/>
    </row>
    <row r="93" spans="2:11" customFormat="1" ht="15" customHeight="1" x14ac:dyDescent="0.2">
      <c r="B93" s="118"/>
      <c r="C93" s="95" t="s">
        <v>688</v>
      </c>
      <c r="D93" s="95"/>
      <c r="E93" s="95"/>
      <c r="F93" s="116" t="s">
        <v>658</v>
      </c>
      <c r="G93" s="117"/>
      <c r="H93" s="95" t="s">
        <v>689</v>
      </c>
      <c r="I93" s="95" t="s">
        <v>690</v>
      </c>
      <c r="J93" s="95"/>
      <c r="K93" s="107"/>
    </row>
    <row r="94" spans="2:11" customFormat="1" ht="15" customHeight="1" x14ac:dyDescent="0.2">
      <c r="B94" s="118"/>
      <c r="C94" s="95" t="s">
        <v>691</v>
      </c>
      <c r="D94" s="95"/>
      <c r="E94" s="95"/>
      <c r="F94" s="116" t="s">
        <v>658</v>
      </c>
      <c r="G94" s="117"/>
      <c r="H94" s="95" t="s">
        <v>692</v>
      </c>
      <c r="I94" s="95" t="s">
        <v>693</v>
      </c>
      <c r="J94" s="95"/>
      <c r="K94" s="107"/>
    </row>
    <row r="95" spans="2:11" customFormat="1" ht="15" customHeight="1" x14ac:dyDescent="0.2">
      <c r="B95" s="118"/>
      <c r="C95" s="95" t="s">
        <v>694</v>
      </c>
      <c r="D95" s="95"/>
      <c r="E95" s="95"/>
      <c r="F95" s="116" t="s">
        <v>658</v>
      </c>
      <c r="G95" s="117"/>
      <c r="H95" s="95" t="s">
        <v>694</v>
      </c>
      <c r="I95" s="95" t="s">
        <v>693</v>
      </c>
      <c r="J95" s="95"/>
      <c r="K95" s="107"/>
    </row>
    <row r="96" spans="2:11" customFormat="1" ht="15" customHeight="1" x14ac:dyDescent="0.2">
      <c r="B96" s="118"/>
      <c r="C96" s="95" t="s">
        <v>39</v>
      </c>
      <c r="D96" s="95"/>
      <c r="E96" s="95"/>
      <c r="F96" s="116" t="s">
        <v>658</v>
      </c>
      <c r="G96" s="117"/>
      <c r="H96" s="95" t="s">
        <v>695</v>
      </c>
      <c r="I96" s="95" t="s">
        <v>693</v>
      </c>
      <c r="J96" s="95"/>
      <c r="K96" s="107"/>
    </row>
    <row r="97" spans="2:11" customFormat="1" ht="15" customHeight="1" x14ac:dyDescent="0.2">
      <c r="B97" s="118"/>
      <c r="C97" s="95" t="s">
        <v>49</v>
      </c>
      <c r="D97" s="95"/>
      <c r="E97" s="95"/>
      <c r="F97" s="116" t="s">
        <v>658</v>
      </c>
      <c r="G97" s="117"/>
      <c r="H97" s="95" t="s">
        <v>696</v>
      </c>
      <c r="I97" s="95" t="s">
        <v>693</v>
      </c>
      <c r="J97" s="95"/>
      <c r="K97" s="107"/>
    </row>
    <row r="98" spans="2:11" customFormat="1" ht="15" customHeight="1" x14ac:dyDescent="0.2">
      <c r="B98" s="119"/>
      <c r="C98" s="120"/>
      <c r="D98" s="120"/>
      <c r="E98" s="120"/>
      <c r="F98" s="120"/>
      <c r="G98" s="120"/>
      <c r="H98" s="120"/>
      <c r="I98" s="120"/>
      <c r="J98" s="120"/>
      <c r="K98" s="121"/>
    </row>
    <row r="99" spans="2:11" customFormat="1" ht="18.75" customHeight="1" x14ac:dyDescent="0.2">
      <c r="B99" s="122"/>
      <c r="C99" s="123"/>
      <c r="D99" s="123"/>
      <c r="E99" s="123"/>
      <c r="F99" s="123"/>
      <c r="G99" s="123"/>
      <c r="H99" s="123"/>
      <c r="I99" s="123"/>
      <c r="J99" s="123"/>
      <c r="K99" s="122"/>
    </row>
    <row r="100" spans="2:11" customFormat="1" ht="18.75" customHeight="1" x14ac:dyDescent="0.2"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</row>
    <row r="101" spans="2:11" customFormat="1" ht="7.5" customHeight="1" x14ac:dyDescent="0.2">
      <c r="B101" s="103"/>
      <c r="C101" s="104"/>
      <c r="D101" s="104"/>
      <c r="E101" s="104"/>
      <c r="F101" s="104"/>
      <c r="G101" s="104"/>
      <c r="H101" s="104"/>
      <c r="I101" s="104"/>
      <c r="J101" s="104"/>
      <c r="K101" s="105"/>
    </row>
    <row r="102" spans="2:11" customFormat="1" ht="45" customHeight="1" x14ac:dyDescent="0.2">
      <c r="B102" s="106"/>
      <c r="C102" s="312" t="s">
        <v>697</v>
      </c>
      <c r="D102" s="312"/>
      <c r="E102" s="312"/>
      <c r="F102" s="312"/>
      <c r="G102" s="312"/>
      <c r="H102" s="312"/>
      <c r="I102" s="312"/>
      <c r="J102" s="312"/>
      <c r="K102" s="107"/>
    </row>
    <row r="103" spans="2:11" customFormat="1" ht="17.25" customHeight="1" x14ac:dyDescent="0.2">
      <c r="B103" s="106"/>
      <c r="C103" s="108" t="s">
        <v>652</v>
      </c>
      <c r="D103" s="108"/>
      <c r="E103" s="108"/>
      <c r="F103" s="108" t="s">
        <v>653</v>
      </c>
      <c r="G103" s="109"/>
      <c r="H103" s="108" t="s">
        <v>55</v>
      </c>
      <c r="I103" s="108" t="s">
        <v>58</v>
      </c>
      <c r="J103" s="108" t="s">
        <v>654</v>
      </c>
      <c r="K103" s="107"/>
    </row>
    <row r="104" spans="2:11" customFormat="1" ht="17.25" customHeight="1" x14ac:dyDescent="0.2">
      <c r="B104" s="106"/>
      <c r="C104" s="110" t="s">
        <v>655</v>
      </c>
      <c r="D104" s="110"/>
      <c r="E104" s="110"/>
      <c r="F104" s="111" t="s">
        <v>656</v>
      </c>
      <c r="G104" s="112"/>
      <c r="H104" s="110"/>
      <c r="I104" s="110"/>
      <c r="J104" s="110" t="s">
        <v>657</v>
      </c>
      <c r="K104" s="107"/>
    </row>
    <row r="105" spans="2:11" customFormat="1" ht="5.25" customHeight="1" x14ac:dyDescent="0.2">
      <c r="B105" s="106"/>
      <c r="C105" s="108"/>
      <c r="D105" s="108"/>
      <c r="E105" s="108"/>
      <c r="F105" s="108"/>
      <c r="G105" s="124"/>
      <c r="H105" s="108"/>
      <c r="I105" s="108"/>
      <c r="J105" s="108"/>
      <c r="K105" s="107"/>
    </row>
    <row r="106" spans="2:11" customFormat="1" ht="15" customHeight="1" x14ac:dyDescent="0.2">
      <c r="B106" s="106"/>
      <c r="C106" s="95" t="s">
        <v>54</v>
      </c>
      <c r="D106" s="115"/>
      <c r="E106" s="115"/>
      <c r="F106" s="116" t="s">
        <v>658</v>
      </c>
      <c r="G106" s="95"/>
      <c r="H106" s="95" t="s">
        <v>698</v>
      </c>
      <c r="I106" s="95" t="s">
        <v>660</v>
      </c>
      <c r="J106" s="95">
        <v>20</v>
      </c>
      <c r="K106" s="107"/>
    </row>
    <row r="107" spans="2:11" customFormat="1" ht="15" customHeight="1" x14ac:dyDescent="0.2">
      <c r="B107" s="106"/>
      <c r="C107" s="95" t="s">
        <v>661</v>
      </c>
      <c r="D107" s="95"/>
      <c r="E107" s="95"/>
      <c r="F107" s="116" t="s">
        <v>658</v>
      </c>
      <c r="G107" s="95"/>
      <c r="H107" s="95" t="s">
        <v>698</v>
      </c>
      <c r="I107" s="95" t="s">
        <v>660</v>
      </c>
      <c r="J107" s="95">
        <v>120</v>
      </c>
      <c r="K107" s="107"/>
    </row>
    <row r="108" spans="2:11" customFormat="1" ht="15" customHeight="1" x14ac:dyDescent="0.2">
      <c r="B108" s="118"/>
      <c r="C108" s="95" t="s">
        <v>663</v>
      </c>
      <c r="D108" s="95"/>
      <c r="E108" s="95"/>
      <c r="F108" s="116" t="s">
        <v>664</v>
      </c>
      <c r="G108" s="95"/>
      <c r="H108" s="95" t="s">
        <v>698</v>
      </c>
      <c r="I108" s="95" t="s">
        <v>660</v>
      </c>
      <c r="J108" s="95">
        <v>50</v>
      </c>
      <c r="K108" s="107"/>
    </row>
    <row r="109" spans="2:11" customFormat="1" ht="15" customHeight="1" x14ac:dyDescent="0.2">
      <c r="B109" s="118"/>
      <c r="C109" s="95" t="s">
        <v>666</v>
      </c>
      <c r="D109" s="95"/>
      <c r="E109" s="95"/>
      <c r="F109" s="116" t="s">
        <v>658</v>
      </c>
      <c r="G109" s="95"/>
      <c r="H109" s="95" t="s">
        <v>698</v>
      </c>
      <c r="I109" s="95" t="s">
        <v>668</v>
      </c>
      <c r="J109" s="95"/>
      <c r="K109" s="107"/>
    </row>
    <row r="110" spans="2:11" customFormat="1" ht="15" customHeight="1" x14ac:dyDescent="0.2">
      <c r="B110" s="118"/>
      <c r="C110" s="95" t="s">
        <v>677</v>
      </c>
      <c r="D110" s="95"/>
      <c r="E110" s="95"/>
      <c r="F110" s="116" t="s">
        <v>664</v>
      </c>
      <c r="G110" s="95"/>
      <c r="H110" s="95" t="s">
        <v>698</v>
      </c>
      <c r="I110" s="95" t="s">
        <v>660</v>
      </c>
      <c r="J110" s="95">
        <v>50</v>
      </c>
      <c r="K110" s="107"/>
    </row>
    <row r="111" spans="2:11" customFormat="1" ht="15" customHeight="1" x14ac:dyDescent="0.2">
      <c r="B111" s="118"/>
      <c r="C111" s="95" t="s">
        <v>685</v>
      </c>
      <c r="D111" s="95"/>
      <c r="E111" s="95"/>
      <c r="F111" s="116" t="s">
        <v>664</v>
      </c>
      <c r="G111" s="95"/>
      <c r="H111" s="95" t="s">
        <v>698</v>
      </c>
      <c r="I111" s="95" t="s">
        <v>660</v>
      </c>
      <c r="J111" s="95">
        <v>50</v>
      </c>
      <c r="K111" s="107"/>
    </row>
    <row r="112" spans="2:11" customFormat="1" ht="15" customHeight="1" x14ac:dyDescent="0.2">
      <c r="B112" s="118"/>
      <c r="C112" s="95" t="s">
        <v>683</v>
      </c>
      <c r="D112" s="95"/>
      <c r="E112" s="95"/>
      <c r="F112" s="116" t="s">
        <v>664</v>
      </c>
      <c r="G112" s="95"/>
      <c r="H112" s="95" t="s">
        <v>698</v>
      </c>
      <c r="I112" s="95" t="s">
        <v>660</v>
      </c>
      <c r="J112" s="95">
        <v>50</v>
      </c>
      <c r="K112" s="107"/>
    </row>
    <row r="113" spans="2:11" customFormat="1" ht="15" customHeight="1" x14ac:dyDescent="0.2">
      <c r="B113" s="118"/>
      <c r="C113" s="95" t="s">
        <v>54</v>
      </c>
      <c r="D113" s="95"/>
      <c r="E113" s="95"/>
      <c r="F113" s="116" t="s">
        <v>658</v>
      </c>
      <c r="G113" s="95"/>
      <c r="H113" s="95" t="s">
        <v>699</v>
      </c>
      <c r="I113" s="95" t="s">
        <v>660</v>
      </c>
      <c r="J113" s="95">
        <v>20</v>
      </c>
      <c r="K113" s="107"/>
    </row>
    <row r="114" spans="2:11" customFormat="1" ht="15" customHeight="1" x14ac:dyDescent="0.2">
      <c r="B114" s="118"/>
      <c r="C114" s="95" t="s">
        <v>700</v>
      </c>
      <c r="D114" s="95"/>
      <c r="E114" s="95"/>
      <c r="F114" s="116" t="s">
        <v>658</v>
      </c>
      <c r="G114" s="95"/>
      <c r="H114" s="95" t="s">
        <v>701</v>
      </c>
      <c r="I114" s="95" t="s">
        <v>660</v>
      </c>
      <c r="J114" s="95">
        <v>120</v>
      </c>
      <c r="K114" s="107"/>
    </row>
    <row r="115" spans="2:11" customFormat="1" ht="15" customHeight="1" x14ac:dyDescent="0.2">
      <c r="B115" s="118"/>
      <c r="C115" s="95" t="s">
        <v>39</v>
      </c>
      <c r="D115" s="95"/>
      <c r="E115" s="95"/>
      <c r="F115" s="116" t="s">
        <v>658</v>
      </c>
      <c r="G115" s="95"/>
      <c r="H115" s="95" t="s">
        <v>702</v>
      </c>
      <c r="I115" s="95" t="s">
        <v>693</v>
      </c>
      <c r="J115" s="95"/>
      <c r="K115" s="107"/>
    </row>
    <row r="116" spans="2:11" customFormat="1" ht="15" customHeight="1" x14ac:dyDescent="0.2">
      <c r="B116" s="118"/>
      <c r="C116" s="95" t="s">
        <v>49</v>
      </c>
      <c r="D116" s="95"/>
      <c r="E116" s="95"/>
      <c r="F116" s="116" t="s">
        <v>658</v>
      </c>
      <c r="G116" s="95"/>
      <c r="H116" s="95" t="s">
        <v>703</v>
      </c>
      <c r="I116" s="95" t="s">
        <v>693</v>
      </c>
      <c r="J116" s="95"/>
      <c r="K116" s="107"/>
    </row>
    <row r="117" spans="2:11" customFormat="1" ht="15" customHeight="1" x14ac:dyDescent="0.2">
      <c r="B117" s="118"/>
      <c r="C117" s="95" t="s">
        <v>58</v>
      </c>
      <c r="D117" s="95"/>
      <c r="E117" s="95"/>
      <c r="F117" s="116" t="s">
        <v>658</v>
      </c>
      <c r="G117" s="95"/>
      <c r="H117" s="95" t="s">
        <v>704</v>
      </c>
      <c r="I117" s="95" t="s">
        <v>705</v>
      </c>
      <c r="J117" s="95"/>
      <c r="K117" s="107"/>
    </row>
    <row r="118" spans="2:11" customFormat="1" ht="15" customHeight="1" x14ac:dyDescent="0.2">
      <c r="B118" s="119"/>
      <c r="C118" s="125"/>
      <c r="D118" s="125"/>
      <c r="E118" s="125"/>
      <c r="F118" s="125"/>
      <c r="G118" s="125"/>
      <c r="H118" s="125"/>
      <c r="I118" s="125"/>
      <c r="J118" s="125"/>
      <c r="K118" s="121"/>
    </row>
    <row r="119" spans="2:11" customFormat="1" ht="18.75" customHeight="1" x14ac:dyDescent="0.2">
      <c r="B119" s="126"/>
      <c r="C119" s="127"/>
      <c r="D119" s="127"/>
      <c r="E119" s="127"/>
      <c r="F119" s="128"/>
      <c r="G119" s="127"/>
      <c r="H119" s="127"/>
      <c r="I119" s="127"/>
      <c r="J119" s="127"/>
      <c r="K119" s="126"/>
    </row>
    <row r="120" spans="2:11" customFormat="1" ht="18.75" customHeight="1" x14ac:dyDescent="0.2"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</row>
    <row r="121" spans="2:11" customFormat="1" ht="7.5" customHeight="1" x14ac:dyDescent="0.2">
      <c r="B121" s="129"/>
      <c r="C121" s="130"/>
      <c r="D121" s="130"/>
      <c r="E121" s="130"/>
      <c r="F121" s="130"/>
      <c r="G121" s="130"/>
      <c r="H121" s="130"/>
      <c r="I121" s="130"/>
      <c r="J121" s="130"/>
      <c r="K121" s="131"/>
    </row>
    <row r="122" spans="2:11" customFormat="1" ht="45" customHeight="1" x14ac:dyDescent="0.2">
      <c r="B122" s="132"/>
      <c r="C122" s="310" t="s">
        <v>706</v>
      </c>
      <c r="D122" s="310"/>
      <c r="E122" s="310"/>
      <c r="F122" s="310"/>
      <c r="G122" s="310"/>
      <c r="H122" s="310"/>
      <c r="I122" s="310"/>
      <c r="J122" s="310"/>
      <c r="K122" s="133"/>
    </row>
    <row r="123" spans="2:11" customFormat="1" ht="17.25" customHeight="1" x14ac:dyDescent="0.2">
      <c r="B123" s="134"/>
      <c r="C123" s="108" t="s">
        <v>652</v>
      </c>
      <c r="D123" s="108"/>
      <c r="E123" s="108"/>
      <c r="F123" s="108" t="s">
        <v>653</v>
      </c>
      <c r="G123" s="109"/>
      <c r="H123" s="108" t="s">
        <v>55</v>
      </c>
      <c r="I123" s="108" t="s">
        <v>58</v>
      </c>
      <c r="J123" s="108" t="s">
        <v>654</v>
      </c>
      <c r="K123" s="135"/>
    </row>
    <row r="124" spans="2:11" customFormat="1" ht="17.25" customHeight="1" x14ac:dyDescent="0.2">
      <c r="B124" s="134"/>
      <c r="C124" s="110" t="s">
        <v>655</v>
      </c>
      <c r="D124" s="110"/>
      <c r="E124" s="110"/>
      <c r="F124" s="111" t="s">
        <v>656</v>
      </c>
      <c r="G124" s="112"/>
      <c r="H124" s="110"/>
      <c r="I124" s="110"/>
      <c r="J124" s="110" t="s">
        <v>657</v>
      </c>
      <c r="K124" s="135"/>
    </row>
    <row r="125" spans="2:11" customFormat="1" ht="5.25" customHeight="1" x14ac:dyDescent="0.2">
      <c r="B125" s="136"/>
      <c r="C125" s="113"/>
      <c r="D125" s="113"/>
      <c r="E125" s="113"/>
      <c r="F125" s="113"/>
      <c r="G125" s="137"/>
      <c r="H125" s="113"/>
      <c r="I125" s="113"/>
      <c r="J125" s="113"/>
      <c r="K125" s="138"/>
    </row>
    <row r="126" spans="2:11" customFormat="1" ht="15" customHeight="1" x14ac:dyDescent="0.2">
      <c r="B126" s="136"/>
      <c r="C126" s="95" t="s">
        <v>661</v>
      </c>
      <c r="D126" s="115"/>
      <c r="E126" s="115"/>
      <c r="F126" s="116" t="s">
        <v>658</v>
      </c>
      <c r="G126" s="95"/>
      <c r="H126" s="95" t="s">
        <v>698</v>
      </c>
      <c r="I126" s="95" t="s">
        <v>660</v>
      </c>
      <c r="J126" s="95">
        <v>120</v>
      </c>
      <c r="K126" s="139"/>
    </row>
    <row r="127" spans="2:11" customFormat="1" ht="15" customHeight="1" x14ac:dyDescent="0.2">
      <c r="B127" s="136"/>
      <c r="C127" s="95" t="s">
        <v>707</v>
      </c>
      <c r="D127" s="95"/>
      <c r="E127" s="95"/>
      <c r="F127" s="116" t="s">
        <v>658</v>
      </c>
      <c r="G127" s="95"/>
      <c r="H127" s="95" t="s">
        <v>708</v>
      </c>
      <c r="I127" s="95" t="s">
        <v>660</v>
      </c>
      <c r="J127" s="95" t="s">
        <v>709</v>
      </c>
      <c r="K127" s="139"/>
    </row>
    <row r="128" spans="2:11" customFormat="1" ht="15" customHeight="1" x14ac:dyDescent="0.2">
      <c r="B128" s="136"/>
      <c r="C128" s="95" t="s">
        <v>606</v>
      </c>
      <c r="D128" s="95"/>
      <c r="E128" s="95"/>
      <c r="F128" s="116" t="s">
        <v>658</v>
      </c>
      <c r="G128" s="95"/>
      <c r="H128" s="95" t="s">
        <v>710</v>
      </c>
      <c r="I128" s="95" t="s">
        <v>660</v>
      </c>
      <c r="J128" s="95" t="s">
        <v>709</v>
      </c>
      <c r="K128" s="139"/>
    </row>
    <row r="129" spans="2:11" customFormat="1" ht="15" customHeight="1" x14ac:dyDescent="0.2">
      <c r="B129" s="136"/>
      <c r="C129" s="95" t="s">
        <v>669</v>
      </c>
      <c r="D129" s="95"/>
      <c r="E129" s="95"/>
      <c r="F129" s="116" t="s">
        <v>664</v>
      </c>
      <c r="G129" s="95"/>
      <c r="H129" s="95" t="s">
        <v>670</v>
      </c>
      <c r="I129" s="95" t="s">
        <v>660</v>
      </c>
      <c r="J129" s="95">
        <v>15</v>
      </c>
      <c r="K129" s="139"/>
    </row>
    <row r="130" spans="2:11" customFormat="1" ht="15" customHeight="1" x14ac:dyDescent="0.2">
      <c r="B130" s="136"/>
      <c r="C130" s="95" t="s">
        <v>671</v>
      </c>
      <c r="D130" s="95"/>
      <c r="E130" s="95"/>
      <c r="F130" s="116" t="s">
        <v>664</v>
      </c>
      <c r="G130" s="95"/>
      <c r="H130" s="95" t="s">
        <v>672</v>
      </c>
      <c r="I130" s="95" t="s">
        <v>660</v>
      </c>
      <c r="J130" s="95">
        <v>15</v>
      </c>
      <c r="K130" s="139"/>
    </row>
    <row r="131" spans="2:11" customFormat="1" ht="15" customHeight="1" x14ac:dyDescent="0.2">
      <c r="B131" s="136"/>
      <c r="C131" s="95" t="s">
        <v>673</v>
      </c>
      <c r="D131" s="95"/>
      <c r="E131" s="95"/>
      <c r="F131" s="116" t="s">
        <v>664</v>
      </c>
      <c r="G131" s="95"/>
      <c r="H131" s="95" t="s">
        <v>674</v>
      </c>
      <c r="I131" s="95" t="s">
        <v>660</v>
      </c>
      <c r="J131" s="95">
        <v>20</v>
      </c>
      <c r="K131" s="139"/>
    </row>
    <row r="132" spans="2:11" customFormat="1" ht="15" customHeight="1" x14ac:dyDescent="0.2">
      <c r="B132" s="136"/>
      <c r="C132" s="95" t="s">
        <v>675</v>
      </c>
      <c r="D132" s="95"/>
      <c r="E132" s="95"/>
      <c r="F132" s="116" t="s">
        <v>664</v>
      </c>
      <c r="G132" s="95"/>
      <c r="H132" s="95" t="s">
        <v>676</v>
      </c>
      <c r="I132" s="95" t="s">
        <v>660</v>
      </c>
      <c r="J132" s="95">
        <v>20</v>
      </c>
      <c r="K132" s="139"/>
    </row>
    <row r="133" spans="2:11" customFormat="1" ht="15" customHeight="1" x14ac:dyDescent="0.2">
      <c r="B133" s="136"/>
      <c r="C133" s="95" t="s">
        <v>663</v>
      </c>
      <c r="D133" s="95"/>
      <c r="E133" s="95"/>
      <c r="F133" s="116" t="s">
        <v>664</v>
      </c>
      <c r="G133" s="95"/>
      <c r="H133" s="95" t="s">
        <v>698</v>
      </c>
      <c r="I133" s="95" t="s">
        <v>660</v>
      </c>
      <c r="J133" s="95">
        <v>50</v>
      </c>
      <c r="K133" s="139"/>
    </row>
    <row r="134" spans="2:11" customFormat="1" ht="15" customHeight="1" x14ac:dyDescent="0.2">
      <c r="B134" s="136"/>
      <c r="C134" s="95" t="s">
        <v>677</v>
      </c>
      <c r="D134" s="95"/>
      <c r="E134" s="95"/>
      <c r="F134" s="116" t="s">
        <v>664</v>
      </c>
      <c r="G134" s="95"/>
      <c r="H134" s="95" t="s">
        <v>698</v>
      </c>
      <c r="I134" s="95" t="s">
        <v>660</v>
      </c>
      <c r="J134" s="95">
        <v>50</v>
      </c>
      <c r="K134" s="139"/>
    </row>
    <row r="135" spans="2:11" customFormat="1" ht="15" customHeight="1" x14ac:dyDescent="0.2">
      <c r="B135" s="136"/>
      <c r="C135" s="95" t="s">
        <v>683</v>
      </c>
      <c r="D135" s="95"/>
      <c r="E135" s="95"/>
      <c r="F135" s="116" t="s">
        <v>664</v>
      </c>
      <c r="G135" s="95"/>
      <c r="H135" s="95" t="s">
        <v>698</v>
      </c>
      <c r="I135" s="95" t="s">
        <v>660</v>
      </c>
      <c r="J135" s="95">
        <v>50</v>
      </c>
      <c r="K135" s="139"/>
    </row>
    <row r="136" spans="2:11" customFormat="1" ht="15" customHeight="1" x14ac:dyDescent="0.2">
      <c r="B136" s="136"/>
      <c r="C136" s="95" t="s">
        <v>685</v>
      </c>
      <c r="D136" s="95"/>
      <c r="E136" s="95"/>
      <c r="F136" s="116" t="s">
        <v>664</v>
      </c>
      <c r="G136" s="95"/>
      <c r="H136" s="95" t="s">
        <v>698</v>
      </c>
      <c r="I136" s="95" t="s">
        <v>660</v>
      </c>
      <c r="J136" s="95">
        <v>50</v>
      </c>
      <c r="K136" s="139"/>
    </row>
    <row r="137" spans="2:11" customFormat="1" ht="15" customHeight="1" x14ac:dyDescent="0.2">
      <c r="B137" s="136"/>
      <c r="C137" s="95" t="s">
        <v>686</v>
      </c>
      <c r="D137" s="95"/>
      <c r="E137" s="95"/>
      <c r="F137" s="116" t="s">
        <v>664</v>
      </c>
      <c r="G137" s="95"/>
      <c r="H137" s="95" t="s">
        <v>711</v>
      </c>
      <c r="I137" s="95" t="s">
        <v>660</v>
      </c>
      <c r="J137" s="95">
        <v>255</v>
      </c>
      <c r="K137" s="139"/>
    </row>
    <row r="138" spans="2:11" customFormat="1" ht="15" customHeight="1" x14ac:dyDescent="0.2">
      <c r="B138" s="136"/>
      <c r="C138" s="95" t="s">
        <v>688</v>
      </c>
      <c r="D138" s="95"/>
      <c r="E138" s="95"/>
      <c r="F138" s="116" t="s">
        <v>658</v>
      </c>
      <c r="G138" s="95"/>
      <c r="H138" s="95" t="s">
        <v>712</v>
      </c>
      <c r="I138" s="95" t="s">
        <v>690</v>
      </c>
      <c r="J138" s="95"/>
      <c r="K138" s="139"/>
    </row>
    <row r="139" spans="2:11" customFormat="1" ht="15" customHeight="1" x14ac:dyDescent="0.2">
      <c r="B139" s="136"/>
      <c r="C139" s="95" t="s">
        <v>691</v>
      </c>
      <c r="D139" s="95"/>
      <c r="E139" s="95"/>
      <c r="F139" s="116" t="s">
        <v>658</v>
      </c>
      <c r="G139" s="95"/>
      <c r="H139" s="95" t="s">
        <v>713</v>
      </c>
      <c r="I139" s="95" t="s">
        <v>693</v>
      </c>
      <c r="J139" s="95"/>
      <c r="K139" s="139"/>
    </row>
    <row r="140" spans="2:11" customFormat="1" ht="15" customHeight="1" x14ac:dyDescent="0.2">
      <c r="B140" s="136"/>
      <c r="C140" s="95" t="s">
        <v>694</v>
      </c>
      <c r="D140" s="95"/>
      <c r="E140" s="95"/>
      <c r="F140" s="116" t="s">
        <v>658</v>
      </c>
      <c r="G140" s="95"/>
      <c r="H140" s="95" t="s">
        <v>694</v>
      </c>
      <c r="I140" s="95" t="s">
        <v>693</v>
      </c>
      <c r="J140" s="95"/>
      <c r="K140" s="139"/>
    </row>
    <row r="141" spans="2:11" customFormat="1" ht="15" customHeight="1" x14ac:dyDescent="0.2">
      <c r="B141" s="136"/>
      <c r="C141" s="95" t="s">
        <v>39</v>
      </c>
      <c r="D141" s="95"/>
      <c r="E141" s="95"/>
      <c r="F141" s="116" t="s">
        <v>658</v>
      </c>
      <c r="G141" s="95"/>
      <c r="H141" s="95" t="s">
        <v>714</v>
      </c>
      <c r="I141" s="95" t="s">
        <v>693</v>
      </c>
      <c r="J141" s="95"/>
      <c r="K141" s="139"/>
    </row>
    <row r="142" spans="2:11" customFormat="1" ht="15" customHeight="1" x14ac:dyDescent="0.2">
      <c r="B142" s="136"/>
      <c r="C142" s="95" t="s">
        <v>715</v>
      </c>
      <c r="D142" s="95"/>
      <c r="E142" s="95"/>
      <c r="F142" s="116" t="s">
        <v>658</v>
      </c>
      <c r="G142" s="95"/>
      <c r="H142" s="95" t="s">
        <v>716</v>
      </c>
      <c r="I142" s="95" t="s">
        <v>693</v>
      </c>
      <c r="J142" s="95"/>
      <c r="K142" s="139"/>
    </row>
    <row r="143" spans="2:11" customFormat="1" ht="15" customHeight="1" x14ac:dyDescent="0.2">
      <c r="B143" s="140"/>
      <c r="C143" s="141"/>
      <c r="D143" s="141"/>
      <c r="E143" s="141"/>
      <c r="F143" s="141"/>
      <c r="G143" s="141"/>
      <c r="H143" s="141"/>
      <c r="I143" s="141"/>
      <c r="J143" s="141"/>
      <c r="K143" s="142"/>
    </row>
    <row r="144" spans="2:11" customFormat="1" ht="18.75" customHeight="1" x14ac:dyDescent="0.2">
      <c r="B144" s="127"/>
      <c r="C144" s="127"/>
      <c r="D144" s="127"/>
      <c r="E144" s="127"/>
      <c r="F144" s="128"/>
      <c r="G144" s="127"/>
      <c r="H144" s="127"/>
      <c r="I144" s="127"/>
      <c r="J144" s="127"/>
      <c r="K144" s="127"/>
    </row>
    <row r="145" spans="2:11" customFormat="1" ht="18.75" customHeight="1" x14ac:dyDescent="0.2"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</row>
    <row r="146" spans="2:11" customFormat="1" ht="7.5" customHeight="1" x14ac:dyDescent="0.2">
      <c r="B146" s="103"/>
      <c r="C146" s="104"/>
      <c r="D146" s="104"/>
      <c r="E146" s="104"/>
      <c r="F146" s="104"/>
      <c r="G146" s="104"/>
      <c r="H146" s="104"/>
      <c r="I146" s="104"/>
      <c r="J146" s="104"/>
      <c r="K146" s="105"/>
    </row>
    <row r="147" spans="2:11" customFormat="1" ht="45" customHeight="1" x14ac:dyDescent="0.2">
      <c r="B147" s="106"/>
      <c r="C147" s="312" t="s">
        <v>717</v>
      </c>
      <c r="D147" s="312"/>
      <c r="E147" s="312"/>
      <c r="F147" s="312"/>
      <c r="G147" s="312"/>
      <c r="H147" s="312"/>
      <c r="I147" s="312"/>
      <c r="J147" s="312"/>
      <c r="K147" s="107"/>
    </row>
    <row r="148" spans="2:11" customFormat="1" ht="17.25" customHeight="1" x14ac:dyDescent="0.2">
      <c r="B148" s="106"/>
      <c r="C148" s="108" t="s">
        <v>652</v>
      </c>
      <c r="D148" s="108"/>
      <c r="E148" s="108"/>
      <c r="F148" s="108" t="s">
        <v>653</v>
      </c>
      <c r="G148" s="109"/>
      <c r="H148" s="108" t="s">
        <v>55</v>
      </c>
      <c r="I148" s="108" t="s">
        <v>58</v>
      </c>
      <c r="J148" s="108" t="s">
        <v>654</v>
      </c>
      <c r="K148" s="107"/>
    </row>
    <row r="149" spans="2:11" customFormat="1" ht="17.25" customHeight="1" x14ac:dyDescent="0.2">
      <c r="B149" s="106"/>
      <c r="C149" s="110" t="s">
        <v>655</v>
      </c>
      <c r="D149" s="110"/>
      <c r="E149" s="110"/>
      <c r="F149" s="111" t="s">
        <v>656</v>
      </c>
      <c r="G149" s="112"/>
      <c r="H149" s="110"/>
      <c r="I149" s="110"/>
      <c r="J149" s="110" t="s">
        <v>657</v>
      </c>
      <c r="K149" s="107"/>
    </row>
    <row r="150" spans="2:11" customFormat="1" ht="5.25" customHeight="1" x14ac:dyDescent="0.2">
      <c r="B150" s="118"/>
      <c r="C150" s="113"/>
      <c r="D150" s="113"/>
      <c r="E150" s="113"/>
      <c r="F150" s="113"/>
      <c r="G150" s="114"/>
      <c r="H150" s="113"/>
      <c r="I150" s="113"/>
      <c r="J150" s="113"/>
      <c r="K150" s="139"/>
    </row>
    <row r="151" spans="2:11" customFormat="1" ht="15" customHeight="1" x14ac:dyDescent="0.2">
      <c r="B151" s="118"/>
      <c r="C151" s="143" t="s">
        <v>661</v>
      </c>
      <c r="D151" s="95"/>
      <c r="E151" s="95"/>
      <c r="F151" s="144" t="s">
        <v>658</v>
      </c>
      <c r="G151" s="95"/>
      <c r="H151" s="143" t="s">
        <v>698</v>
      </c>
      <c r="I151" s="143" t="s">
        <v>660</v>
      </c>
      <c r="J151" s="143">
        <v>120</v>
      </c>
      <c r="K151" s="139"/>
    </row>
    <row r="152" spans="2:11" customFormat="1" ht="15" customHeight="1" x14ac:dyDescent="0.2">
      <c r="B152" s="118"/>
      <c r="C152" s="143" t="s">
        <v>707</v>
      </c>
      <c r="D152" s="95"/>
      <c r="E152" s="95"/>
      <c r="F152" s="144" t="s">
        <v>658</v>
      </c>
      <c r="G152" s="95"/>
      <c r="H152" s="143" t="s">
        <v>718</v>
      </c>
      <c r="I152" s="143" t="s">
        <v>660</v>
      </c>
      <c r="J152" s="143" t="s">
        <v>709</v>
      </c>
      <c r="K152" s="139"/>
    </row>
    <row r="153" spans="2:11" customFormat="1" ht="15" customHeight="1" x14ac:dyDescent="0.2">
      <c r="B153" s="118"/>
      <c r="C153" s="143" t="s">
        <v>606</v>
      </c>
      <c r="D153" s="95"/>
      <c r="E153" s="95"/>
      <c r="F153" s="144" t="s">
        <v>658</v>
      </c>
      <c r="G153" s="95"/>
      <c r="H153" s="143" t="s">
        <v>719</v>
      </c>
      <c r="I153" s="143" t="s">
        <v>660</v>
      </c>
      <c r="J153" s="143" t="s">
        <v>709</v>
      </c>
      <c r="K153" s="139"/>
    </row>
    <row r="154" spans="2:11" customFormat="1" ht="15" customHeight="1" x14ac:dyDescent="0.2">
      <c r="B154" s="118"/>
      <c r="C154" s="143" t="s">
        <v>663</v>
      </c>
      <c r="D154" s="95"/>
      <c r="E154" s="95"/>
      <c r="F154" s="144" t="s">
        <v>664</v>
      </c>
      <c r="G154" s="95"/>
      <c r="H154" s="143" t="s">
        <v>698</v>
      </c>
      <c r="I154" s="143" t="s">
        <v>660</v>
      </c>
      <c r="J154" s="143">
        <v>50</v>
      </c>
      <c r="K154" s="139"/>
    </row>
    <row r="155" spans="2:11" customFormat="1" ht="15" customHeight="1" x14ac:dyDescent="0.2">
      <c r="B155" s="118"/>
      <c r="C155" s="143" t="s">
        <v>666</v>
      </c>
      <c r="D155" s="95"/>
      <c r="E155" s="95"/>
      <c r="F155" s="144" t="s">
        <v>658</v>
      </c>
      <c r="G155" s="95"/>
      <c r="H155" s="143" t="s">
        <v>698</v>
      </c>
      <c r="I155" s="143" t="s">
        <v>668</v>
      </c>
      <c r="J155" s="143"/>
      <c r="K155" s="139"/>
    </row>
    <row r="156" spans="2:11" customFormat="1" ht="15" customHeight="1" x14ac:dyDescent="0.2">
      <c r="B156" s="118"/>
      <c r="C156" s="143" t="s">
        <v>677</v>
      </c>
      <c r="D156" s="95"/>
      <c r="E156" s="95"/>
      <c r="F156" s="144" t="s">
        <v>664</v>
      </c>
      <c r="G156" s="95"/>
      <c r="H156" s="143" t="s">
        <v>698</v>
      </c>
      <c r="I156" s="143" t="s">
        <v>660</v>
      </c>
      <c r="J156" s="143">
        <v>50</v>
      </c>
      <c r="K156" s="139"/>
    </row>
    <row r="157" spans="2:11" customFormat="1" ht="15" customHeight="1" x14ac:dyDescent="0.2">
      <c r="B157" s="118"/>
      <c r="C157" s="143" t="s">
        <v>685</v>
      </c>
      <c r="D157" s="95"/>
      <c r="E157" s="95"/>
      <c r="F157" s="144" t="s">
        <v>664</v>
      </c>
      <c r="G157" s="95"/>
      <c r="H157" s="143" t="s">
        <v>698</v>
      </c>
      <c r="I157" s="143" t="s">
        <v>660</v>
      </c>
      <c r="J157" s="143">
        <v>50</v>
      </c>
      <c r="K157" s="139"/>
    </row>
    <row r="158" spans="2:11" customFormat="1" ht="15" customHeight="1" x14ac:dyDescent="0.2">
      <c r="B158" s="118"/>
      <c r="C158" s="143" t="s">
        <v>683</v>
      </c>
      <c r="D158" s="95"/>
      <c r="E158" s="95"/>
      <c r="F158" s="144" t="s">
        <v>664</v>
      </c>
      <c r="G158" s="95"/>
      <c r="H158" s="143" t="s">
        <v>698</v>
      </c>
      <c r="I158" s="143" t="s">
        <v>660</v>
      </c>
      <c r="J158" s="143">
        <v>50</v>
      </c>
      <c r="K158" s="139"/>
    </row>
    <row r="159" spans="2:11" customFormat="1" ht="15" customHeight="1" x14ac:dyDescent="0.2">
      <c r="B159" s="118"/>
      <c r="C159" s="143" t="s">
        <v>98</v>
      </c>
      <c r="D159" s="95"/>
      <c r="E159" s="95"/>
      <c r="F159" s="144" t="s">
        <v>658</v>
      </c>
      <c r="G159" s="95"/>
      <c r="H159" s="143" t="s">
        <v>720</v>
      </c>
      <c r="I159" s="143" t="s">
        <v>660</v>
      </c>
      <c r="J159" s="143" t="s">
        <v>721</v>
      </c>
      <c r="K159" s="139"/>
    </row>
    <row r="160" spans="2:11" customFormat="1" ht="15" customHeight="1" x14ac:dyDescent="0.2">
      <c r="B160" s="118"/>
      <c r="C160" s="143" t="s">
        <v>722</v>
      </c>
      <c r="D160" s="95"/>
      <c r="E160" s="95"/>
      <c r="F160" s="144" t="s">
        <v>658</v>
      </c>
      <c r="G160" s="95"/>
      <c r="H160" s="143" t="s">
        <v>723</v>
      </c>
      <c r="I160" s="143" t="s">
        <v>693</v>
      </c>
      <c r="J160" s="143"/>
      <c r="K160" s="139"/>
    </row>
    <row r="161" spans="2:11" customFormat="1" ht="15" customHeight="1" x14ac:dyDescent="0.2">
      <c r="B161" s="145"/>
      <c r="C161" s="125"/>
      <c r="D161" s="125"/>
      <c r="E161" s="125"/>
      <c r="F161" s="125"/>
      <c r="G161" s="125"/>
      <c r="H161" s="125"/>
      <c r="I161" s="125"/>
      <c r="J161" s="125"/>
      <c r="K161" s="146"/>
    </row>
    <row r="162" spans="2:11" customFormat="1" ht="18.75" customHeight="1" x14ac:dyDescent="0.2">
      <c r="B162" s="127"/>
      <c r="C162" s="137"/>
      <c r="D162" s="137"/>
      <c r="E162" s="137"/>
      <c r="F162" s="147"/>
      <c r="G162" s="137"/>
      <c r="H162" s="137"/>
      <c r="I162" s="137"/>
      <c r="J162" s="137"/>
      <c r="K162" s="127"/>
    </row>
    <row r="163" spans="2:11" customFormat="1" ht="18.75" customHeight="1" x14ac:dyDescent="0.2">
      <c r="B163" s="102"/>
      <c r="C163" s="102"/>
      <c r="D163" s="102"/>
      <c r="E163" s="102"/>
      <c r="F163" s="102"/>
      <c r="G163" s="102"/>
      <c r="H163" s="102"/>
      <c r="I163" s="102"/>
      <c r="J163" s="102"/>
      <c r="K163" s="102"/>
    </row>
    <row r="164" spans="2:11" customFormat="1" ht="7.5" customHeight="1" x14ac:dyDescent="0.2">
      <c r="B164" s="84"/>
      <c r="C164" s="85"/>
      <c r="D164" s="85"/>
      <c r="E164" s="85"/>
      <c r="F164" s="85"/>
      <c r="G164" s="85"/>
      <c r="H164" s="85"/>
      <c r="I164" s="85"/>
      <c r="J164" s="85"/>
      <c r="K164" s="86"/>
    </row>
    <row r="165" spans="2:11" customFormat="1" ht="45" customHeight="1" x14ac:dyDescent="0.2">
      <c r="B165" s="87"/>
      <c r="C165" s="310" t="s">
        <v>724</v>
      </c>
      <c r="D165" s="310"/>
      <c r="E165" s="310"/>
      <c r="F165" s="310"/>
      <c r="G165" s="310"/>
      <c r="H165" s="310"/>
      <c r="I165" s="310"/>
      <c r="J165" s="310"/>
      <c r="K165" s="88"/>
    </row>
    <row r="166" spans="2:11" customFormat="1" ht="17.25" customHeight="1" x14ac:dyDescent="0.2">
      <c r="B166" s="87"/>
      <c r="C166" s="108" t="s">
        <v>652</v>
      </c>
      <c r="D166" s="108"/>
      <c r="E166" s="108"/>
      <c r="F166" s="108" t="s">
        <v>653</v>
      </c>
      <c r="G166" s="148"/>
      <c r="H166" s="149" t="s">
        <v>55</v>
      </c>
      <c r="I166" s="149" t="s">
        <v>58</v>
      </c>
      <c r="J166" s="108" t="s">
        <v>654</v>
      </c>
      <c r="K166" s="88"/>
    </row>
    <row r="167" spans="2:11" customFormat="1" ht="17.25" customHeight="1" x14ac:dyDescent="0.2">
      <c r="B167" s="89"/>
      <c r="C167" s="110" t="s">
        <v>655</v>
      </c>
      <c r="D167" s="110"/>
      <c r="E167" s="110"/>
      <c r="F167" s="111" t="s">
        <v>656</v>
      </c>
      <c r="G167" s="150"/>
      <c r="H167" s="151"/>
      <c r="I167" s="151"/>
      <c r="J167" s="110" t="s">
        <v>657</v>
      </c>
      <c r="K167" s="90"/>
    </row>
    <row r="168" spans="2:11" customFormat="1" ht="5.25" customHeight="1" x14ac:dyDescent="0.2">
      <c r="B168" s="118"/>
      <c r="C168" s="113"/>
      <c r="D168" s="113"/>
      <c r="E168" s="113"/>
      <c r="F168" s="113"/>
      <c r="G168" s="114"/>
      <c r="H168" s="113"/>
      <c r="I168" s="113"/>
      <c r="J168" s="113"/>
      <c r="K168" s="139"/>
    </row>
    <row r="169" spans="2:11" customFormat="1" ht="15" customHeight="1" x14ac:dyDescent="0.2">
      <c r="B169" s="118"/>
      <c r="C169" s="95" t="s">
        <v>661</v>
      </c>
      <c r="D169" s="95"/>
      <c r="E169" s="95"/>
      <c r="F169" s="116" t="s">
        <v>658</v>
      </c>
      <c r="G169" s="95"/>
      <c r="H169" s="95" t="s">
        <v>698</v>
      </c>
      <c r="I169" s="95" t="s">
        <v>660</v>
      </c>
      <c r="J169" s="95">
        <v>120</v>
      </c>
      <c r="K169" s="139"/>
    </row>
    <row r="170" spans="2:11" customFormat="1" ht="15" customHeight="1" x14ac:dyDescent="0.2">
      <c r="B170" s="118"/>
      <c r="C170" s="95" t="s">
        <v>707</v>
      </c>
      <c r="D170" s="95"/>
      <c r="E170" s="95"/>
      <c r="F170" s="116" t="s">
        <v>658</v>
      </c>
      <c r="G170" s="95"/>
      <c r="H170" s="95" t="s">
        <v>708</v>
      </c>
      <c r="I170" s="95" t="s">
        <v>660</v>
      </c>
      <c r="J170" s="95" t="s">
        <v>709</v>
      </c>
      <c r="K170" s="139"/>
    </row>
    <row r="171" spans="2:11" customFormat="1" ht="15" customHeight="1" x14ac:dyDescent="0.2">
      <c r="B171" s="118"/>
      <c r="C171" s="95" t="s">
        <v>606</v>
      </c>
      <c r="D171" s="95"/>
      <c r="E171" s="95"/>
      <c r="F171" s="116" t="s">
        <v>658</v>
      </c>
      <c r="G171" s="95"/>
      <c r="H171" s="95" t="s">
        <v>725</v>
      </c>
      <c r="I171" s="95" t="s">
        <v>660</v>
      </c>
      <c r="J171" s="95" t="s">
        <v>709</v>
      </c>
      <c r="K171" s="139"/>
    </row>
    <row r="172" spans="2:11" customFormat="1" ht="15" customHeight="1" x14ac:dyDescent="0.2">
      <c r="B172" s="118"/>
      <c r="C172" s="95" t="s">
        <v>663</v>
      </c>
      <c r="D172" s="95"/>
      <c r="E172" s="95"/>
      <c r="F172" s="116" t="s">
        <v>664</v>
      </c>
      <c r="G172" s="95"/>
      <c r="H172" s="95" t="s">
        <v>725</v>
      </c>
      <c r="I172" s="95" t="s">
        <v>660</v>
      </c>
      <c r="J172" s="95">
        <v>50</v>
      </c>
      <c r="K172" s="139"/>
    </row>
    <row r="173" spans="2:11" customFormat="1" ht="15" customHeight="1" x14ac:dyDescent="0.2">
      <c r="B173" s="118"/>
      <c r="C173" s="95" t="s">
        <v>666</v>
      </c>
      <c r="D173" s="95"/>
      <c r="E173" s="95"/>
      <c r="F173" s="116" t="s">
        <v>658</v>
      </c>
      <c r="G173" s="95"/>
      <c r="H173" s="95" t="s">
        <v>725</v>
      </c>
      <c r="I173" s="95" t="s">
        <v>668</v>
      </c>
      <c r="J173" s="95"/>
      <c r="K173" s="139"/>
    </row>
    <row r="174" spans="2:11" customFormat="1" ht="15" customHeight="1" x14ac:dyDescent="0.2">
      <c r="B174" s="118"/>
      <c r="C174" s="95" t="s">
        <v>677</v>
      </c>
      <c r="D174" s="95"/>
      <c r="E174" s="95"/>
      <c r="F174" s="116" t="s">
        <v>664</v>
      </c>
      <c r="G174" s="95"/>
      <c r="H174" s="95" t="s">
        <v>725</v>
      </c>
      <c r="I174" s="95" t="s">
        <v>660</v>
      </c>
      <c r="J174" s="95">
        <v>50</v>
      </c>
      <c r="K174" s="139"/>
    </row>
    <row r="175" spans="2:11" customFormat="1" ht="15" customHeight="1" x14ac:dyDescent="0.2">
      <c r="B175" s="118"/>
      <c r="C175" s="95" t="s">
        <v>685</v>
      </c>
      <c r="D175" s="95"/>
      <c r="E175" s="95"/>
      <c r="F175" s="116" t="s">
        <v>664</v>
      </c>
      <c r="G175" s="95"/>
      <c r="H175" s="95" t="s">
        <v>725</v>
      </c>
      <c r="I175" s="95" t="s">
        <v>660</v>
      </c>
      <c r="J175" s="95">
        <v>50</v>
      </c>
      <c r="K175" s="139"/>
    </row>
    <row r="176" spans="2:11" customFormat="1" ht="15" customHeight="1" x14ac:dyDescent="0.2">
      <c r="B176" s="118"/>
      <c r="C176" s="95" t="s">
        <v>683</v>
      </c>
      <c r="D176" s="95"/>
      <c r="E176" s="95"/>
      <c r="F176" s="116" t="s">
        <v>664</v>
      </c>
      <c r="G176" s="95"/>
      <c r="H176" s="95" t="s">
        <v>725</v>
      </c>
      <c r="I176" s="95" t="s">
        <v>660</v>
      </c>
      <c r="J176" s="95">
        <v>50</v>
      </c>
      <c r="K176" s="139"/>
    </row>
    <row r="177" spans="2:11" customFormat="1" ht="15" customHeight="1" x14ac:dyDescent="0.2">
      <c r="B177" s="118"/>
      <c r="C177" s="95" t="s">
        <v>105</v>
      </c>
      <c r="D177" s="95"/>
      <c r="E177" s="95"/>
      <c r="F177" s="116" t="s">
        <v>658</v>
      </c>
      <c r="G177" s="95"/>
      <c r="H177" s="95" t="s">
        <v>726</v>
      </c>
      <c r="I177" s="95" t="s">
        <v>727</v>
      </c>
      <c r="J177" s="95"/>
      <c r="K177" s="139"/>
    </row>
    <row r="178" spans="2:11" customFormat="1" ht="15" customHeight="1" x14ac:dyDescent="0.2">
      <c r="B178" s="118"/>
      <c r="C178" s="95" t="s">
        <v>58</v>
      </c>
      <c r="D178" s="95"/>
      <c r="E178" s="95"/>
      <c r="F178" s="116" t="s">
        <v>658</v>
      </c>
      <c r="G178" s="95"/>
      <c r="H178" s="95" t="s">
        <v>728</v>
      </c>
      <c r="I178" s="95" t="s">
        <v>729</v>
      </c>
      <c r="J178" s="95">
        <v>1</v>
      </c>
      <c r="K178" s="139"/>
    </row>
    <row r="179" spans="2:11" customFormat="1" ht="15" customHeight="1" x14ac:dyDescent="0.2">
      <c r="B179" s="118"/>
      <c r="C179" s="95" t="s">
        <v>54</v>
      </c>
      <c r="D179" s="95"/>
      <c r="E179" s="95"/>
      <c r="F179" s="116" t="s">
        <v>658</v>
      </c>
      <c r="G179" s="95"/>
      <c r="H179" s="95" t="s">
        <v>730</v>
      </c>
      <c r="I179" s="95" t="s">
        <v>660</v>
      </c>
      <c r="J179" s="95">
        <v>20</v>
      </c>
      <c r="K179" s="139"/>
    </row>
    <row r="180" spans="2:11" customFormat="1" ht="15" customHeight="1" x14ac:dyDescent="0.2">
      <c r="B180" s="118"/>
      <c r="C180" s="95" t="s">
        <v>55</v>
      </c>
      <c r="D180" s="95"/>
      <c r="E180" s="95"/>
      <c r="F180" s="116" t="s">
        <v>658</v>
      </c>
      <c r="G180" s="95"/>
      <c r="H180" s="95" t="s">
        <v>731</v>
      </c>
      <c r="I180" s="95" t="s">
        <v>660</v>
      </c>
      <c r="J180" s="95">
        <v>255</v>
      </c>
      <c r="K180" s="139"/>
    </row>
    <row r="181" spans="2:11" customFormat="1" ht="15" customHeight="1" x14ac:dyDescent="0.2">
      <c r="B181" s="118"/>
      <c r="C181" s="95" t="s">
        <v>106</v>
      </c>
      <c r="D181" s="95"/>
      <c r="E181" s="95"/>
      <c r="F181" s="116" t="s">
        <v>658</v>
      </c>
      <c r="G181" s="95"/>
      <c r="H181" s="95" t="s">
        <v>622</v>
      </c>
      <c r="I181" s="95" t="s">
        <v>660</v>
      </c>
      <c r="J181" s="95">
        <v>10</v>
      </c>
      <c r="K181" s="139"/>
    </row>
    <row r="182" spans="2:11" customFormat="1" ht="15" customHeight="1" x14ac:dyDescent="0.2">
      <c r="B182" s="118"/>
      <c r="C182" s="95" t="s">
        <v>107</v>
      </c>
      <c r="D182" s="95"/>
      <c r="E182" s="95"/>
      <c r="F182" s="116" t="s">
        <v>658</v>
      </c>
      <c r="G182" s="95"/>
      <c r="H182" s="95" t="s">
        <v>732</v>
      </c>
      <c r="I182" s="95" t="s">
        <v>693</v>
      </c>
      <c r="J182" s="95"/>
      <c r="K182" s="139"/>
    </row>
    <row r="183" spans="2:11" customFormat="1" ht="15" customHeight="1" x14ac:dyDescent="0.2">
      <c r="B183" s="118"/>
      <c r="C183" s="95" t="s">
        <v>733</v>
      </c>
      <c r="D183" s="95"/>
      <c r="E183" s="95"/>
      <c r="F183" s="116" t="s">
        <v>658</v>
      </c>
      <c r="G183" s="95"/>
      <c r="H183" s="95" t="s">
        <v>734</v>
      </c>
      <c r="I183" s="95" t="s">
        <v>693</v>
      </c>
      <c r="J183" s="95"/>
      <c r="K183" s="139"/>
    </row>
    <row r="184" spans="2:11" customFormat="1" ht="15" customHeight="1" x14ac:dyDescent="0.2">
      <c r="B184" s="118"/>
      <c r="C184" s="95" t="s">
        <v>722</v>
      </c>
      <c r="D184" s="95"/>
      <c r="E184" s="95"/>
      <c r="F184" s="116" t="s">
        <v>658</v>
      </c>
      <c r="G184" s="95"/>
      <c r="H184" s="95" t="s">
        <v>735</v>
      </c>
      <c r="I184" s="95" t="s">
        <v>693</v>
      </c>
      <c r="J184" s="95"/>
      <c r="K184" s="139"/>
    </row>
    <row r="185" spans="2:11" customFormat="1" ht="15" customHeight="1" x14ac:dyDescent="0.2">
      <c r="B185" s="118"/>
      <c r="C185" s="95" t="s">
        <v>109</v>
      </c>
      <c r="D185" s="95"/>
      <c r="E185" s="95"/>
      <c r="F185" s="116" t="s">
        <v>664</v>
      </c>
      <c r="G185" s="95"/>
      <c r="H185" s="95" t="s">
        <v>736</v>
      </c>
      <c r="I185" s="95" t="s">
        <v>660</v>
      </c>
      <c r="J185" s="95">
        <v>50</v>
      </c>
      <c r="K185" s="139"/>
    </row>
    <row r="186" spans="2:11" customFormat="1" ht="15" customHeight="1" x14ac:dyDescent="0.2">
      <c r="B186" s="118"/>
      <c r="C186" s="95" t="s">
        <v>737</v>
      </c>
      <c r="D186" s="95"/>
      <c r="E186" s="95"/>
      <c r="F186" s="116" t="s">
        <v>664</v>
      </c>
      <c r="G186" s="95"/>
      <c r="H186" s="95" t="s">
        <v>738</v>
      </c>
      <c r="I186" s="95" t="s">
        <v>739</v>
      </c>
      <c r="J186" s="95"/>
      <c r="K186" s="139"/>
    </row>
    <row r="187" spans="2:11" customFormat="1" ht="15" customHeight="1" x14ac:dyDescent="0.2">
      <c r="B187" s="118"/>
      <c r="C187" s="95" t="s">
        <v>740</v>
      </c>
      <c r="D187" s="95"/>
      <c r="E187" s="95"/>
      <c r="F187" s="116" t="s">
        <v>664</v>
      </c>
      <c r="G187" s="95"/>
      <c r="H187" s="95" t="s">
        <v>741</v>
      </c>
      <c r="I187" s="95" t="s">
        <v>739</v>
      </c>
      <c r="J187" s="95"/>
      <c r="K187" s="139"/>
    </row>
    <row r="188" spans="2:11" customFormat="1" ht="15" customHeight="1" x14ac:dyDescent="0.2">
      <c r="B188" s="118"/>
      <c r="C188" s="95" t="s">
        <v>742</v>
      </c>
      <c r="D188" s="95"/>
      <c r="E188" s="95"/>
      <c r="F188" s="116" t="s">
        <v>664</v>
      </c>
      <c r="G188" s="95"/>
      <c r="H188" s="95" t="s">
        <v>743</v>
      </c>
      <c r="I188" s="95" t="s">
        <v>739</v>
      </c>
      <c r="J188" s="95"/>
      <c r="K188" s="139"/>
    </row>
    <row r="189" spans="2:11" customFormat="1" ht="15" customHeight="1" x14ac:dyDescent="0.2">
      <c r="B189" s="118"/>
      <c r="C189" s="152" t="s">
        <v>744</v>
      </c>
      <c r="D189" s="95"/>
      <c r="E189" s="95"/>
      <c r="F189" s="116" t="s">
        <v>664</v>
      </c>
      <c r="G189" s="95"/>
      <c r="H189" s="95" t="s">
        <v>745</v>
      </c>
      <c r="I189" s="95" t="s">
        <v>746</v>
      </c>
      <c r="J189" s="153" t="s">
        <v>747</v>
      </c>
      <c r="K189" s="139"/>
    </row>
    <row r="190" spans="2:11" customFormat="1" ht="15" customHeight="1" x14ac:dyDescent="0.2">
      <c r="B190" s="154"/>
      <c r="C190" s="155" t="s">
        <v>748</v>
      </c>
      <c r="D190" s="156"/>
      <c r="E190" s="156"/>
      <c r="F190" s="157" t="s">
        <v>664</v>
      </c>
      <c r="G190" s="156"/>
      <c r="H190" s="156" t="s">
        <v>749</v>
      </c>
      <c r="I190" s="156" t="s">
        <v>746</v>
      </c>
      <c r="J190" s="158" t="s">
        <v>747</v>
      </c>
      <c r="K190" s="159"/>
    </row>
    <row r="191" spans="2:11" customFormat="1" ht="15" customHeight="1" x14ac:dyDescent="0.2">
      <c r="B191" s="118"/>
      <c r="C191" s="152" t="s">
        <v>43</v>
      </c>
      <c r="D191" s="95"/>
      <c r="E191" s="95"/>
      <c r="F191" s="116" t="s">
        <v>658</v>
      </c>
      <c r="G191" s="95"/>
      <c r="H191" s="92" t="s">
        <v>750</v>
      </c>
      <c r="I191" s="95" t="s">
        <v>751</v>
      </c>
      <c r="J191" s="95"/>
      <c r="K191" s="139"/>
    </row>
    <row r="192" spans="2:11" customFormat="1" ht="15" customHeight="1" x14ac:dyDescent="0.2">
      <c r="B192" s="118"/>
      <c r="C192" s="152" t="s">
        <v>752</v>
      </c>
      <c r="D192" s="95"/>
      <c r="E192" s="95"/>
      <c r="F192" s="116" t="s">
        <v>658</v>
      </c>
      <c r="G192" s="95"/>
      <c r="H192" s="95" t="s">
        <v>753</v>
      </c>
      <c r="I192" s="95" t="s">
        <v>693</v>
      </c>
      <c r="J192" s="95"/>
      <c r="K192" s="139"/>
    </row>
    <row r="193" spans="2:11" customFormat="1" ht="15" customHeight="1" x14ac:dyDescent="0.2">
      <c r="B193" s="118"/>
      <c r="C193" s="152" t="s">
        <v>754</v>
      </c>
      <c r="D193" s="95"/>
      <c r="E193" s="95"/>
      <c r="F193" s="116" t="s">
        <v>658</v>
      </c>
      <c r="G193" s="95"/>
      <c r="H193" s="95" t="s">
        <v>755</v>
      </c>
      <c r="I193" s="95" t="s">
        <v>693</v>
      </c>
      <c r="J193" s="95"/>
      <c r="K193" s="139"/>
    </row>
    <row r="194" spans="2:11" customFormat="1" ht="15" customHeight="1" x14ac:dyDescent="0.2">
      <c r="B194" s="118"/>
      <c r="C194" s="152" t="s">
        <v>756</v>
      </c>
      <c r="D194" s="95"/>
      <c r="E194" s="95"/>
      <c r="F194" s="116" t="s">
        <v>664</v>
      </c>
      <c r="G194" s="95"/>
      <c r="H194" s="95" t="s">
        <v>757</v>
      </c>
      <c r="I194" s="95" t="s">
        <v>693</v>
      </c>
      <c r="J194" s="95"/>
      <c r="K194" s="139"/>
    </row>
    <row r="195" spans="2:11" customFormat="1" ht="15" customHeight="1" x14ac:dyDescent="0.2">
      <c r="B195" s="145"/>
      <c r="C195" s="160"/>
      <c r="D195" s="125"/>
      <c r="E195" s="125"/>
      <c r="F195" s="125"/>
      <c r="G195" s="125"/>
      <c r="H195" s="125"/>
      <c r="I195" s="125"/>
      <c r="J195" s="125"/>
      <c r="K195" s="146"/>
    </row>
    <row r="196" spans="2:11" customFormat="1" ht="18.75" customHeight="1" x14ac:dyDescent="0.2">
      <c r="B196" s="127"/>
      <c r="C196" s="137"/>
      <c r="D196" s="137"/>
      <c r="E196" s="137"/>
      <c r="F196" s="147"/>
      <c r="G196" s="137"/>
      <c r="H196" s="137"/>
      <c r="I196" s="137"/>
      <c r="J196" s="137"/>
      <c r="K196" s="127"/>
    </row>
    <row r="197" spans="2:11" customFormat="1" ht="18.75" customHeight="1" x14ac:dyDescent="0.2">
      <c r="B197" s="127"/>
      <c r="C197" s="137"/>
      <c r="D197" s="137"/>
      <c r="E197" s="137"/>
      <c r="F197" s="147"/>
      <c r="G197" s="137"/>
      <c r="H197" s="137"/>
      <c r="I197" s="137"/>
      <c r="J197" s="137"/>
      <c r="K197" s="127"/>
    </row>
    <row r="198" spans="2:11" customFormat="1" ht="18.75" customHeight="1" x14ac:dyDescent="0.2">
      <c r="B198" s="102"/>
      <c r="C198" s="102"/>
      <c r="D198" s="102"/>
      <c r="E198" s="102"/>
      <c r="F198" s="102"/>
      <c r="G198" s="102"/>
      <c r="H198" s="102"/>
      <c r="I198" s="102"/>
      <c r="J198" s="102"/>
      <c r="K198" s="102"/>
    </row>
    <row r="199" spans="2:11" customFormat="1" ht="13.5" x14ac:dyDescent="0.2">
      <c r="B199" s="84"/>
      <c r="C199" s="85"/>
      <c r="D199" s="85"/>
      <c r="E199" s="85"/>
      <c r="F199" s="85"/>
      <c r="G199" s="85"/>
      <c r="H199" s="85"/>
      <c r="I199" s="85"/>
      <c r="J199" s="85"/>
      <c r="K199" s="86"/>
    </row>
    <row r="200" spans="2:11" customFormat="1" ht="21" x14ac:dyDescent="0.2">
      <c r="B200" s="87"/>
      <c r="C200" s="310" t="s">
        <v>758</v>
      </c>
      <c r="D200" s="310"/>
      <c r="E200" s="310"/>
      <c r="F200" s="310"/>
      <c r="G200" s="310"/>
      <c r="H200" s="310"/>
      <c r="I200" s="310"/>
      <c r="J200" s="310"/>
      <c r="K200" s="88"/>
    </row>
    <row r="201" spans="2:11" customFormat="1" ht="25.5" customHeight="1" x14ac:dyDescent="0.3">
      <c r="B201" s="87"/>
      <c r="C201" s="161" t="s">
        <v>759</v>
      </c>
      <c r="D201" s="161"/>
      <c r="E201" s="161"/>
      <c r="F201" s="161" t="s">
        <v>760</v>
      </c>
      <c r="G201" s="162"/>
      <c r="H201" s="311" t="s">
        <v>761</v>
      </c>
      <c r="I201" s="311"/>
      <c r="J201" s="311"/>
      <c r="K201" s="88"/>
    </row>
    <row r="202" spans="2:11" customFormat="1" ht="5.25" customHeight="1" x14ac:dyDescent="0.2">
      <c r="B202" s="118"/>
      <c r="C202" s="113"/>
      <c r="D202" s="113"/>
      <c r="E202" s="113"/>
      <c r="F202" s="113"/>
      <c r="G202" s="137"/>
      <c r="H202" s="113"/>
      <c r="I202" s="113"/>
      <c r="J202" s="113"/>
      <c r="K202" s="139"/>
    </row>
    <row r="203" spans="2:11" customFormat="1" ht="15" customHeight="1" x14ac:dyDescent="0.2">
      <c r="B203" s="118"/>
      <c r="C203" s="95" t="s">
        <v>751</v>
      </c>
      <c r="D203" s="95"/>
      <c r="E203" s="95"/>
      <c r="F203" s="116" t="s">
        <v>44</v>
      </c>
      <c r="G203" s="95"/>
      <c r="H203" s="309" t="s">
        <v>762</v>
      </c>
      <c r="I203" s="309"/>
      <c r="J203" s="309"/>
      <c r="K203" s="139"/>
    </row>
    <row r="204" spans="2:11" customFormat="1" ht="15" customHeight="1" x14ac:dyDescent="0.2">
      <c r="B204" s="118"/>
      <c r="C204" s="95"/>
      <c r="D204" s="95"/>
      <c r="E204" s="95"/>
      <c r="F204" s="116" t="s">
        <v>45</v>
      </c>
      <c r="G204" s="95"/>
      <c r="H204" s="309" t="s">
        <v>763</v>
      </c>
      <c r="I204" s="309"/>
      <c r="J204" s="309"/>
      <c r="K204" s="139"/>
    </row>
    <row r="205" spans="2:11" customFormat="1" ht="15" customHeight="1" x14ac:dyDescent="0.2">
      <c r="B205" s="118"/>
      <c r="C205" s="95"/>
      <c r="D205" s="95"/>
      <c r="E205" s="95"/>
      <c r="F205" s="116" t="s">
        <v>48</v>
      </c>
      <c r="G205" s="95"/>
      <c r="H205" s="309" t="s">
        <v>764</v>
      </c>
      <c r="I205" s="309"/>
      <c r="J205" s="309"/>
      <c r="K205" s="139"/>
    </row>
    <row r="206" spans="2:11" customFormat="1" ht="15" customHeight="1" x14ac:dyDescent="0.2">
      <c r="B206" s="118"/>
      <c r="C206" s="95"/>
      <c r="D206" s="95"/>
      <c r="E206" s="95"/>
      <c r="F206" s="116" t="s">
        <v>46</v>
      </c>
      <c r="G206" s="95"/>
      <c r="H206" s="309" t="s">
        <v>765</v>
      </c>
      <c r="I206" s="309"/>
      <c r="J206" s="309"/>
      <c r="K206" s="139"/>
    </row>
    <row r="207" spans="2:11" customFormat="1" ht="15" customHeight="1" x14ac:dyDescent="0.2">
      <c r="B207" s="118"/>
      <c r="C207" s="95"/>
      <c r="D207" s="95"/>
      <c r="E207" s="95"/>
      <c r="F207" s="116" t="s">
        <v>47</v>
      </c>
      <c r="G207" s="95"/>
      <c r="H207" s="309" t="s">
        <v>766</v>
      </c>
      <c r="I207" s="309"/>
      <c r="J207" s="309"/>
      <c r="K207" s="139"/>
    </row>
    <row r="208" spans="2:11" customFormat="1" ht="15" customHeight="1" x14ac:dyDescent="0.2">
      <c r="B208" s="118"/>
      <c r="C208" s="95"/>
      <c r="D208" s="95"/>
      <c r="E208" s="95"/>
      <c r="F208" s="116"/>
      <c r="G208" s="95"/>
      <c r="H208" s="95"/>
      <c r="I208" s="95"/>
      <c r="J208" s="95"/>
      <c r="K208" s="139"/>
    </row>
    <row r="209" spans="2:11" customFormat="1" ht="15" customHeight="1" x14ac:dyDescent="0.2">
      <c r="B209" s="118"/>
      <c r="C209" s="95" t="s">
        <v>705</v>
      </c>
      <c r="D209" s="95"/>
      <c r="E209" s="95"/>
      <c r="F209" s="116" t="s">
        <v>89</v>
      </c>
      <c r="G209" s="95"/>
      <c r="H209" s="309" t="s">
        <v>767</v>
      </c>
      <c r="I209" s="309"/>
      <c r="J209" s="309"/>
      <c r="K209" s="139"/>
    </row>
    <row r="210" spans="2:11" customFormat="1" ht="15" customHeight="1" x14ac:dyDescent="0.2">
      <c r="B210" s="118"/>
      <c r="C210" s="95"/>
      <c r="D210" s="95"/>
      <c r="E210" s="95"/>
      <c r="F210" s="116" t="s">
        <v>80</v>
      </c>
      <c r="G210" s="95"/>
      <c r="H210" s="309" t="s">
        <v>605</v>
      </c>
      <c r="I210" s="309"/>
      <c r="J210" s="309"/>
      <c r="K210" s="139"/>
    </row>
    <row r="211" spans="2:11" customFormat="1" ht="15" customHeight="1" x14ac:dyDescent="0.2">
      <c r="B211" s="118"/>
      <c r="C211" s="95"/>
      <c r="D211" s="95"/>
      <c r="E211" s="95"/>
      <c r="F211" s="116" t="s">
        <v>603</v>
      </c>
      <c r="G211" s="95"/>
      <c r="H211" s="309" t="s">
        <v>768</v>
      </c>
      <c r="I211" s="309"/>
      <c r="J211" s="309"/>
      <c r="K211" s="139"/>
    </row>
    <row r="212" spans="2:11" customFormat="1" ht="15" customHeight="1" x14ac:dyDescent="0.2">
      <c r="B212" s="163"/>
      <c r="C212" s="95"/>
      <c r="D212" s="95"/>
      <c r="E212" s="95"/>
      <c r="F212" s="116" t="s">
        <v>91</v>
      </c>
      <c r="G212" s="152"/>
      <c r="H212" s="308" t="s">
        <v>92</v>
      </c>
      <c r="I212" s="308"/>
      <c r="J212" s="308"/>
      <c r="K212" s="164"/>
    </row>
    <row r="213" spans="2:11" customFormat="1" ht="15" customHeight="1" x14ac:dyDescent="0.2">
      <c r="B213" s="163"/>
      <c r="C213" s="95"/>
      <c r="D213" s="95"/>
      <c r="E213" s="95"/>
      <c r="F213" s="116" t="s">
        <v>213</v>
      </c>
      <c r="G213" s="152"/>
      <c r="H213" s="308" t="s">
        <v>556</v>
      </c>
      <c r="I213" s="308"/>
      <c r="J213" s="308"/>
      <c r="K213" s="164"/>
    </row>
    <row r="214" spans="2:11" customFormat="1" ht="15" customHeight="1" x14ac:dyDescent="0.2">
      <c r="B214" s="163"/>
      <c r="C214" s="95"/>
      <c r="D214" s="95"/>
      <c r="E214" s="95"/>
      <c r="F214" s="116"/>
      <c r="G214" s="152"/>
      <c r="H214" s="143"/>
      <c r="I214" s="143"/>
      <c r="J214" s="143"/>
      <c r="K214" s="164"/>
    </row>
    <row r="215" spans="2:11" customFormat="1" ht="15" customHeight="1" x14ac:dyDescent="0.2">
      <c r="B215" s="163"/>
      <c r="C215" s="95" t="s">
        <v>729</v>
      </c>
      <c r="D215" s="95"/>
      <c r="E215" s="95"/>
      <c r="F215" s="116">
        <v>1</v>
      </c>
      <c r="G215" s="152"/>
      <c r="H215" s="308" t="s">
        <v>769</v>
      </c>
      <c r="I215" s="308"/>
      <c r="J215" s="308"/>
      <c r="K215" s="164"/>
    </row>
    <row r="216" spans="2:11" customFormat="1" ht="15" customHeight="1" x14ac:dyDescent="0.2">
      <c r="B216" s="163"/>
      <c r="C216" s="95"/>
      <c r="D216" s="95"/>
      <c r="E216" s="95"/>
      <c r="F216" s="116">
        <v>2</v>
      </c>
      <c r="G216" s="152"/>
      <c r="H216" s="308" t="s">
        <v>770</v>
      </c>
      <c r="I216" s="308"/>
      <c r="J216" s="308"/>
      <c r="K216" s="164"/>
    </row>
    <row r="217" spans="2:11" customFormat="1" ht="15" customHeight="1" x14ac:dyDescent="0.2">
      <c r="B217" s="163"/>
      <c r="C217" s="95"/>
      <c r="D217" s="95"/>
      <c r="E217" s="95"/>
      <c r="F217" s="116">
        <v>3</v>
      </c>
      <c r="G217" s="152"/>
      <c r="H217" s="308" t="s">
        <v>771</v>
      </c>
      <c r="I217" s="308"/>
      <c r="J217" s="308"/>
      <c r="K217" s="164"/>
    </row>
    <row r="218" spans="2:11" customFormat="1" ht="15" customHeight="1" x14ac:dyDescent="0.2">
      <c r="B218" s="163"/>
      <c r="C218" s="95"/>
      <c r="D218" s="95"/>
      <c r="E218" s="95"/>
      <c r="F218" s="116">
        <v>4</v>
      </c>
      <c r="G218" s="152"/>
      <c r="H218" s="308" t="s">
        <v>772</v>
      </c>
      <c r="I218" s="308"/>
      <c r="J218" s="308"/>
      <c r="K218" s="164"/>
    </row>
    <row r="219" spans="2:11" customFormat="1" ht="12.75" customHeight="1" x14ac:dyDescent="0.2">
      <c r="B219" s="165"/>
      <c r="C219" s="166"/>
      <c r="D219" s="166"/>
      <c r="E219" s="166"/>
      <c r="F219" s="166"/>
      <c r="G219" s="166"/>
      <c r="H219" s="166"/>
      <c r="I219" s="166"/>
      <c r="J219" s="166"/>
      <c r="K219" s="167"/>
    </row>
  </sheetData>
  <sheetProtection algorithmName="SHA-512" hashValue="hludD9qzsbu5wFM8gcPWiSh0E3CvPLYyRmMRQ+DDhgQ0uyFVXgaXqmuC1MlZJs0FdHI+ec5t0bavbelDtK5JpQ==" saltValue="JQKxQ/oPLgQ9X22OxpOTaA==" spinCount="100000" sheet="1" objects="1" scenarios="1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9030a31ae73c0f39f1c0d89d94c69b48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fd544f3d8dd23d6a1686e6201aa89c4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6F5B6B-7566-419D-A795-9007CD771924}"/>
</file>

<file path=customXml/itemProps2.xml><?xml version="1.0" encoding="utf-8"?>
<ds:datastoreItem xmlns:ds="http://schemas.openxmlformats.org/officeDocument/2006/customXml" ds:itemID="{2A86C4CF-FF80-43BD-8E18-F4E16A06E840}"/>
</file>

<file path=customXml/itemProps3.xml><?xml version="1.0" encoding="utf-8"?>
<ds:datastoreItem xmlns:ds="http://schemas.openxmlformats.org/officeDocument/2006/customXml" ds:itemID="{45C1693F-7E20-401B-8376-9BFBBAB0A7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PS 01 - Technologická čás...</vt:lpstr>
      <vt:lpstr>PS 02 - Technologická čás...</vt:lpstr>
      <vt:lpstr>SO 01 - Stavební úpravy</vt:lpstr>
      <vt:lpstr>VON - Vedlejší a ostatní ...</vt:lpstr>
      <vt:lpstr>Seznam figur</vt:lpstr>
      <vt:lpstr>Pokyny pro vyplnění</vt:lpstr>
      <vt:lpstr>'PS 01 - Technologická čás...'!Názvy_tisku</vt:lpstr>
      <vt:lpstr>'PS 02 - Technologická čás...'!Názvy_tisku</vt:lpstr>
      <vt:lpstr>'Rekapitulace stavby'!Názvy_tisku</vt:lpstr>
      <vt:lpstr>'Seznam figur'!Názvy_tisku</vt:lpstr>
      <vt:lpstr>'SO 01 - Stavební úpravy'!Názvy_tisku</vt:lpstr>
      <vt:lpstr>'VON - Vedlejší a ostatní ...'!Názvy_tisku</vt:lpstr>
      <vt:lpstr>'Pokyny pro vyplnění'!Oblast_tisku</vt:lpstr>
      <vt:lpstr>'PS 01 - Technologická čás...'!Oblast_tisku</vt:lpstr>
      <vt:lpstr>'PS 02 - Technologická čás...'!Oblast_tisku</vt:lpstr>
      <vt:lpstr>'Rekapitulace stavby'!Oblast_tisku</vt:lpstr>
      <vt:lpstr>'Seznam figur'!Oblast_tisku</vt:lpstr>
      <vt:lpstr>'SO 01 - Stavební úpravy'!Oblast_tisku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Král Marek</cp:lastModifiedBy>
  <cp:lastPrinted>2025-11-05T12:55:27Z</cp:lastPrinted>
  <dcterms:created xsi:type="dcterms:W3CDTF">2024-07-23T13:19:43Z</dcterms:created>
  <dcterms:modified xsi:type="dcterms:W3CDTF">2025-11-05T12:55:30Z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